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8 - CR 43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P30" i="4697" l="1"/>
  <c r="Q30" i="4697"/>
  <c r="R30" i="4697"/>
  <c r="S30" i="4697"/>
  <c r="P31" i="4697"/>
  <c r="Q31" i="4697"/>
  <c r="R31" i="4697"/>
  <c r="S31" i="4697"/>
  <c r="B10" i="4697"/>
  <c r="C10" i="4697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N31" i="4696" s="1"/>
  <c r="F30" i="4696"/>
  <c r="T29" i="4696"/>
  <c r="M29" i="4696"/>
  <c r="F29" i="4696"/>
  <c r="T28" i="4696"/>
  <c r="M28" i="4696"/>
  <c r="F28" i="4696"/>
  <c r="T27" i="4696"/>
  <c r="M27" i="4696"/>
  <c r="N30" i="4696" s="1"/>
  <c r="F27" i="4696"/>
  <c r="T26" i="4696"/>
  <c r="M26" i="4696"/>
  <c r="N29" i="4696" s="1"/>
  <c r="F26" i="4696"/>
  <c r="T25" i="4696"/>
  <c r="M25" i="4696"/>
  <c r="F25" i="4696"/>
  <c r="T24" i="4696"/>
  <c r="M24" i="4696"/>
  <c r="N27" i="4696" s="1"/>
  <c r="F24" i="4696"/>
  <c r="T23" i="4696"/>
  <c r="M23" i="4696"/>
  <c r="F23" i="4696"/>
  <c r="T22" i="4696"/>
  <c r="M22" i="4696"/>
  <c r="N25" i="4696" s="1"/>
  <c r="F22" i="4696"/>
  <c r="T21" i="4696"/>
  <c r="M21" i="4696"/>
  <c r="F21" i="4696"/>
  <c r="T20" i="4696"/>
  <c r="M20" i="4696"/>
  <c r="F20" i="4696"/>
  <c r="T19" i="4696"/>
  <c r="M19" i="4696"/>
  <c r="N22" i="4696" s="1"/>
  <c r="G19" i="4696"/>
  <c r="F19" i="4696"/>
  <c r="T18" i="4696"/>
  <c r="M18" i="4696"/>
  <c r="G18" i="4696"/>
  <c r="F18" i="4696"/>
  <c r="T17" i="4696"/>
  <c r="M17" i="4696"/>
  <c r="G17" i="4696"/>
  <c r="F17" i="4696"/>
  <c r="T16" i="4696"/>
  <c r="U19" i="4696" s="1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U16" i="4696" s="1"/>
  <c r="M13" i="4696"/>
  <c r="N16" i="4696" s="1"/>
  <c r="G13" i="4696"/>
  <c r="F13" i="4696"/>
  <c r="T12" i="4696"/>
  <c r="U15" i="4696" s="1"/>
  <c r="M12" i="4696"/>
  <c r="F12" i="4696"/>
  <c r="T11" i="4696"/>
  <c r="M11" i="4696"/>
  <c r="F11" i="4696"/>
  <c r="T10" i="4696"/>
  <c r="M10" i="4696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N12" i="4694" s="1"/>
  <c r="F12" i="4694"/>
  <c r="T11" i="4694"/>
  <c r="M11" i="4694"/>
  <c r="F11" i="4694"/>
  <c r="T10" i="4694"/>
  <c r="M10" i="4694"/>
  <c r="F10" i="4694"/>
  <c r="T30" i="4678"/>
  <c r="T31" i="4678"/>
  <c r="U29" i="4696" l="1"/>
  <c r="U24" i="4696"/>
  <c r="U26" i="4696"/>
  <c r="U31" i="4696"/>
  <c r="U28" i="4696"/>
  <c r="U30" i="4696"/>
  <c r="U27" i="4696"/>
  <c r="U25" i="4696"/>
  <c r="U23" i="4696"/>
  <c r="U20" i="4696"/>
  <c r="U21" i="4696"/>
  <c r="U22" i="4696"/>
  <c r="U17" i="4696"/>
  <c r="U18" i="4696"/>
  <c r="N20" i="4696"/>
  <c r="N26" i="4696"/>
  <c r="N23" i="4696"/>
  <c r="N28" i="4696"/>
  <c r="N24" i="4696"/>
  <c r="N21" i="4696"/>
  <c r="N17" i="4696"/>
  <c r="N18" i="4696"/>
  <c r="N19" i="4696"/>
  <c r="G21" i="4696"/>
  <c r="N12" i="4696"/>
  <c r="G26" i="4696"/>
  <c r="G25" i="4696"/>
  <c r="G20" i="4696"/>
  <c r="N11" i="4696"/>
  <c r="G27" i="4696"/>
  <c r="N10" i="4696"/>
  <c r="G29" i="4696"/>
  <c r="G31" i="4696"/>
  <c r="G28" i="4696"/>
  <c r="G30" i="4696"/>
  <c r="G22" i="4696"/>
  <c r="G23" i="4696"/>
  <c r="G24" i="4696"/>
  <c r="U31" i="4694"/>
  <c r="U30" i="4694"/>
  <c r="U28" i="4694"/>
  <c r="U29" i="4694"/>
  <c r="U27" i="4694"/>
  <c r="T11" i="4697"/>
  <c r="T10" i="4697"/>
  <c r="U26" i="4694"/>
  <c r="U25" i="4694"/>
  <c r="U24" i="4694"/>
  <c r="U22" i="4694"/>
  <c r="U23" i="4694"/>
  <c r="U21" i="4694"/>
  <c r="U20" i="4694"/>
  <c r="U18" i="4694"/>
  <c r="U19" i="4694"/>
  <c r="U17" i="4694"/>
  <c r="U16" i="4694"/>
  <c r="U15" i="4694"/>
  <c r="T12" i="4697"/>
  <c r="U14" i="4694"/>
  <c r="U13" i="4694"/>
  <c r="N31" i="4694"/>
  <c r="M12" i="4697"/>
  <c r="N29" i="4694"/>
  <c r="N30" i="4694"/>
  <c r="N28" i="4694"/>
  <c r="N26" i="4694"/>
  <c r="N27" i="4694"/>
  <c r="N25" i="4694"/>
  <c r="N24" i="4694"/>
  <c r="N23" i="4694"/>
  <c r="N22" i="4694"/>
  <c r="N20" i="4694"/>
  <c r="N21" i="4694"/>
  <c r="N19" i="4694"/>
  <c r="N18" i="4694"/>
  <c r="N17" i="4694"/>
  <c r="N16" i="4694"/>
  <c r="N13" i="4694"/>
  <c r="N15" i="4694"/>
  <c r="N14" i="4694"/>
  <c r="N11" i="4694"/>
  <c r="N10" i="4694"/>
  <c r="G23" i="4694"/>
  <c r="G25" i="4694"/>
  <c r="G22" i="4694"/>
  <c r="G24" i="4694"/>
  <c r="G26" i="4694"/>
  <c r="G28" i="4694"/>
  <c r="G30" i="4694"/>
  <c r="G27" i="4694"/>
  <c r="G29" i="4694"/>
  <c r="G31" i="4694"/>
  <c r="G20" i="4694"/>
  <c r="G21" i="4694"/>
  <c r="G19" i="4694"/>
  <c r="F16" i="4697"/>
  <c r="G19" i="4697" s="1"/>
  <c r="G18" i="4694"/>
  <c r="F15" i="4697"/>
  <c r="G17" i="4697" s="1"/>
  <c r="G17" i="4694"/>
  <c r="G16" i="4694"/>
  <c r="F13" i="4697"/>
  <c r="G13" i="4697" s="1"/>
  <c r="G15" i="4694"/>
  <c r="G14" i="4694"/>
  <c r="F11" i="4697"/>
  <c r="G13" i="4694"/>
  <c r="F10" i="4697"/>
  <c r="T31" i="4697"/>
  <c r="T30" i="4697"/>
  <c r="T14" i="4697"/>
  <c r="T19" i="4697"/>
  <c r="T18" i="4697"/>
  <c r="T17" i="4697"/>
  <c r="T16" i="4697"/>
  <c r="T15" i="4697"/>
  <c r="T13" i="4697"/>
  <c r="M19" i="4697"/>
  <c r="M18" i="4697"/>
  <c r="M17" i="4697"/>
  <c r="M16" i="4697"/>
  <c r="M15" i="4697"/>
  <c r="M14" i="4697"/>
  <c r="M13" i="4697"/>
  <c r="N13" i="4697" s="1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U20" i="4678" s="1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G32" i="4696"/>
  <c r="U19" i="4697"/>
  <c r="U13" i="4697"/>
  <c r="U17" i="4697"/>
  <c r="U15" i="4697"/>
  <c r="U14" i="4697"/>
  <c r="U32" i="4694"/>
  <c r="N28" i="4697"/>
  <c r="N14" i="4697"/>
  <c r="N24" i="4697"/>
  <c r="N20" i="4697"/>
  <c r="N32" i="4694"/>
  <c r="G32" i="4694"/>
  <c r="G14" i="4697"/>
  <c r="G15" i="4697"/>
  <c r="G23" i="4697"/>
  <c r="G27" i="4697"/>
  <c r="G16" i="4697"/>
  <c r="G18" i="4697"/>
  <c r="U31" i="4678"/>
  <c r="U25" i="4678"/>
  <c r="U23" i="4678"/>
  <c r="U15" i="4678"/>
  <c r="U14" i="4678"/>
  <c r="U16" i="4697"/>
  <c r="U31" i="4697"/>
  <c r="U30" i="4697"/>
  <c r="U30" i="4678"/>
  <c r="U29" i="4678"/>
  <c r="U27" i="4678"/>
  <c r="U29" i="4697"/>
  <c r="U25" i="4697"/>
  <c r="U21" i="4678"/>
  <c r="U21" i="4697"/>
  <c r="U20" i="4697"/>
  <c r="U18" i="4697"/>
  <c r="U19" i="4678"/>
  <c r="U17" i="4678"/>
  <c r="N18" i="4697"/>
  <c r="N24" i="4678"/>
  <c r="N22" i="4678"/>
  <c r="N20" i="4678"/>
  <c r="N18" i="4678"/>
  <c r="N16" i="4678"/>
  <c r="N19" i="4697"/>
  <c r="N16" i="4697"/>
  <c r="N15" i="4697"/>
  <c r="N17" i="4697"/>
  <c r="G22" i="4678"/>
  <c r="G30" i="4678"/>
  <c r="G28" i="4678"/>
  <c r="G26" i="4678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M10" i="4678"/>
  <c r="F10" i="4678"/>
  <c r="G13" i="4678" s="1"/>
  <c r="J26" i="4689" l="1"/>
  <c r="J23" i="4689"/>
  <c r="J20" i="4689"/>
  <c r="J40" i="4689"/>
  <c r="J37" i="4689"/>
  <c r="J14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<sst xmlns="http://schemas.openxmlformats.org/spreadsheetml/2006/main" count="752" uniqueCount="146">
  <si>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</si>
  <si>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</si>
  <si>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</si>
  <si>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</si>
  <si>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</si>
  <si>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</si>
  <si>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</si>
  <si>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</si>
  <si>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</si>
  <si>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</si>
  <si>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</si>
  <si>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</si>
  <si>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</si>
  <si>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</si>
  <si>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</si>
  <si>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</si>
  <si>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</si>
  <si>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</si>
  <si>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</si>
  <si>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</si>
  <si>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</si>
  <si>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</si>
  <si>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</si>
  <si>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</si>
  <si>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</si>
  <si>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</si>
  <si>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</si>
  <si>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</si>
  <si>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</si>
  <si>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</si>
  <si>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</si>
  <si>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</si>
  <si>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</si>
  <si>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</si>
  <si>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</si>
  <si>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</si>
  <si>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</si>
  <si>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</si>
  <si>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</si>
  <si>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</si>
  <si>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</si>
  <si>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</si>
  <si>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</si>
  <si>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</si>
  <si>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</si>
  <si>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</si>
  <si>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</si>
  <si>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</si>
  <si>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</si>
  <si>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</si>
  <si>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</si>
  <si>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</si>
  <si>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</si>
  <si>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</si>
  <si>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</si>
  <si>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</si>
  <si>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</si>
  <si>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</si>
  <si>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</si>
  <si>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</si>
  <si>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</si>
  <si>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</si>
  <si>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</si>
  <si>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</si>
  <si>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</si>
  <si>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</si>
  <si>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</si>
  <si>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</si>
  <si>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</si>
  <si>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</si>
  <si>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</si>
  <si>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</si>
  <si>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</si>
  <si>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</si>
  <si>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</si>
  <si>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</si>
  <si>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</si>
  <si>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</si>
  <si>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</si>
  <si>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</si>
  <si>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</si>
  <si>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</si>
  <si>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</si>
  <si>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</si>
  <si>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</si>
  <si>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</si>
  <si>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</si>
  <si>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</si>
  <si>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</si>
  <si>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</si>
  <si>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</si>
  <si>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</si>
  <si>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</si>
  <si>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</si>
  <si>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</si>
  <si>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</si>
  <si>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</si>
  <si>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</si>
  <si>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</si>
  <si>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</si>
  <si>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</si>
  <si>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</si>
  <si>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</si>
  <si>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</si>
  <si>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</si>
  <si>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</si>
  <si>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</si>
  <si>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</si>
  <si>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</si>
  <si>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</si>
  <si>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</si>
  <si>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</si>
  <si>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</si>
  <si>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</si>
  <si>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</si>
  <si>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</si>
  <si>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</si>
  <si>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</si>
  <si>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</si>
  <si>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</si>
  <si>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</si>
  <si>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</si>
  <si>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</si>
  <si>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</si>
  <si>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</si>
  <si>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</si>
  <si>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</si>
  <si>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</si>
  <si>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</si>
  <si>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</si>
  <si>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</si>
  <si>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</si>
  <si>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</si>
  <si>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</si>
  <si>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68 - CR 43</t>
  </si>
  <si>
    <t>JHONY NAVARRO</t>
  </si>
  <si>
    <t>9:30 - 10:30</t>
  </si>
  <si>
    <t>11:45 - 12:45</t>
  </si>
  <si>
    <t>17:45 - 18:45</t>
  </si>
  <si>
    <t>IVAN FONSECA</t>
  </si>
  <si>
    <t>7:30 - 8:30</t>
  </si>
  <si>
    <t>14:00 - 15:00</t>
  </si>
  <si>
    <t>16:30 - 17:30</t>
  </si>
  <si>
    <t>JULIO VASQUEZ</t>
  </si>
  <si>
    <t>9:00 - 10:00</t>
  </si>
  <si>
    <t>16:45 - 17:45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</si>
</sst>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127.5</c:v>
                </c:pt>
                <c:pt idx="11">
                  <c:v>149</c:v>
                </c:pt>
                <c:pt idx="12">
                  <c:v>146.5</c:v>
                </c:pt>
                <c:pt idx="13">
                  <c:v>138</c:v>
                </c:pt>
                <c:pt idx="14">
                  <c:v>148</c:v>
                </c:pt>
                <c:pt idx="15">
                  <c:v>159.5</c:v>
                </c:pt>
                <c:pt idx="16">
                  <c:v>150.5</c:v>
                </c:pt>
                <c:pt idx="17">
                  <c:v>139.5</c:v>
                </c:pt>
                <c:pt idx="18">
                  <c:v>136</c:v>
                </c:pt>
                <c:pt idx="19">
                  <c:v>152.5</c:v>
                </c:pt>
                <c:pt idx="20">
                  <c:v>162.5</c:v>
                </c:pt>
                <c:pt idx="21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280184"/>
        <c:axId val="194280968"/>
      </c:barChart>
      <c:catAx>
        <c:axId val="194280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8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8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80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449</c:v>
                </c:pt>
                <c:pt idx="11">
                  <c:v>414.5</c:v>
                </c:pt>
                <c:pt idx="12">
                  <c:v>478.5</c:v>
                </c:pt>
                <c:pt idx="13">
                  <c:v>410</c:v>
                </c:pt>
                <c:pt idx="14">
                  <c:v>413</c:v>
                </c:pt>
                <c:pt idx="15">
                  <c:v>429</c:v>
                </c:pt>
                <c:pt idx="16">
                  <c:v>437</c:v>
                </c:pt>
                <c:pt idx="17">
                  <c:v>438</c:v>
                </c:pt>
                <c:pt idx="18">
                  <c:v>453</c:v>
                </c:pt>
                <c:pt idx="19">
                  <c:v>442</c:v>
                </c:pt>
                <c:pt idx="20">
                  <c:v>408.5</c:v>
                </c:pt>
                <c:pt idx="21">
                  <c:v>439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391960"/>
        <c:axId val="196392352"/>
      </c:barChart>
      <c:catAx>
        <c:axId val="19639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39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9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39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435</c:v>
                </c:pt>
                <c:pt idx="3">
                  <c:v>439.5</c:v>
                </c:pt>
                <c:pt idx="4">
                  <c:v>411.5</c:v>
                </c:pt>
                <c:pt idx="5">
                  <c:v>447</c:v>
                </c:pt>
                <c:pt idx="6">
                  <c:v>436.5</c:v>
                </c:pt>
                <c:pt idx="7">
                  <c:v>473.5</c:v>
                </c:pt>
                <c:pt idx="8">
                  <c:v>425.5</c:v>
                </c:pt>
                <c:pt idx="9">
                  <c:v>431.5</c:v>
                </c:pt>
                <c:pt idx="10">
                  <c:v>408.5</c:v>
                </c:pt>
                <c:pt idx="11">
                  <c:v>384.5</c:v>
                </c:pt>
                <c:pt idx="12">
                  <c:v>405.5</c:v>
                </c:pt>
                <c:pt idx="13">
                  <c:v>448.5</c:v>
                </c:pt>
                <c:pt idx="14">
                  <c:v>441.5</c:v>
                </c:pt>
                <c:pt idx="15">
                  <c:v>418</c:v>
                </c:pt>
                <c:pt idx="16">
                  <c:v>464</c:v>
                </c:pt>
                <c:pt idx="17">
                  <c:v>477</c:v>
                </c:pt>
                <c:pt idx="18">
                  <c:v>0</c:v>
                </c:pt>
                <c:pt idx="19">
                  <c:v>0</c:v>
                </c:pt>
                <c:pt idx="20">
                  <c:v>437.5</c:v>
                </c:pt>
                <c:pt idx="21">
                  <c:v>465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393136"/>
        <c:axId val="196393528"/>
      </c:barChart>
      <c:catAx>
        <c:axId val="19639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6393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39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39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444</c:v>
                </c:pt>
                <c:pt idx="1">
                  <c:v>515</c:v>
                </c:pt>
                <c:pt idx="2">
                  <c:v>494</c:v>
                </c:pt>
                <c:pt idx="3">
                  <c:v>494</c:v>
                </c:pt>
                <c:pt idx="4">
                  <c:v>451</c:v>
                </c:pt>
                <c:pt idx="5">
                  <c:v>411.5</c:v>
                </c:pt>
                <c:pt idx="6">
                  <c:v>422.5</c:v>
                </c:pt>
                <c:pt idx="7">
                  <c:v>419.5</c:v>
                </c:pt>
                <c:pt idx="8">
                  <c:v>463</c:v>
                </c:pt>
                <c:pt idx="9">
                  <c:v>409</c:v>
                </c:pt>
                <c:pt idx="10">
                  <c:v>370</c:v>
                </c:pt>
                <c:pt idx="11">
                  <c:v>366</c:v>
                </c:pt>
                <c:pt idx="12">
                  <c:v>350.5</c:v>
                </c:pt>
                <c:pt idx="13">
                  <c:v>382.5</c:v>
                </c:pt>
                <c:pt idx="14">
                  <c:v>409</c:v>
                </c:pt>
                <c:pt idx="15">
                  <c:v>269</c:v>
                </c:pt>
                <c:pt idx="16">
                  <c:v>350</c:v>
                </c:pt>
                <c:pt idx="17">
                  <c:v>381</c:v>
                </c:pt>
                <c:pt idx="18">
                  <c:v>296</c:v>
                </c:pt>
                <c:pt idx="19">
                  <c:v>356.5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394312"/>
        <c:axId val="195157384"/>
      </c:barChart>
      <c:catAx>
        <c:axId val="196394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5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5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394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713</c:v>
                </c:pt>
                <c:pt idx="11">
                  <c:v>681.5</c:v>
                </c:pt>
                <c:pt idx="12">
                  <c:v>753.5</c:v>
                </c:pt>
                <c:pt idx="13">
                  <c:v>636</c:v>
                </c:pt>
                <c:pt idx="14">
                  <c:v>658.5</c:v>
                </c:pt>
                <c:pt idx="15">
                  <c:v>675.5</c:v>
                </c:pt>
                <c:pt idx="16">
                  <c:v>677.5</c:v>
                </c:pt>
                <c:pt idx="17">
                  <c:v>650.5</c:v>
                </c:pt>
                <c:pt idx="18">
                  <c:v>664.5</c:v>
                </c:pt>
                <c:pt idx="19">
                  <c:v>662</c:v>
                </c:pt>
                <c:pt idx="20">
                  <c:v>629</c:v>
                </c:pt>
                <c:pt idx="21">
                  <c:v>657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279792"/>
        <c:axId val="194279400"/>
      </c:barChart>
      <c:catAx>
        <c:axId val="19427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7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7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7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650.5</c:v>
                </c:pt>
                <c:pt idx="3">
                  <c:v>660</c:v>
                </c:pt>
                <c:pt idx="4">
                  <c:v>651.5</c:v>
                </c:pt>
                <c:pt idx="5">
                  <c:v>685.5</c:v>
                </c:pt>
                <c:pt idx="6">
                  <c:v>678</c:v>
                </c:pt>
                <c:pt idx="7">
                  <c:v>743</c:v>
                </c:pt>
                <c:pt idx="8">
                  <c:v>671</c:v>
                </c:pt>
                <c:pt idx="9">
                  <c:v>644</c:v>
                </c:pt>
                <c:pt idx="10">
                  <c:v>619</c:v>
                </c:pt>
                <c:pt idx="11">
                  <c:v>598.5</c:v>
                </c:pt>
                <c:pt idx="12">
                  <c:v>576.5</c:v>
                </c:pt>
                <c:pt idx="13">
                  <c:v>639</c:v>
                </c:pt>
                <c:pt idx="14">
                  <c:v>642.5</c:v>
                </c:pt>
                <c:pt idx="15">
                  <c:v>595</c:v>
                </c:pt>
                <c:pt idx="16">
                  <c:v>692</c:v>
                </c:pt>
                <c:pt idx="17">
                  <c:v>716</c:v>
                </c:pt>
                <c:pt idx="18">
                  <c:v>0</c:v>
                </c:pt>
                <c:pt idx="19">
                  <c:v>0</c:v>
                </c:pt>
                <c:pt idx="20">
                  <c:v>665</c:v>
                </c:pt>
                <c:pt idx="21">
                  <c:v>719.5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158168"/>
        <c:axId val="195158560"/>
      </c:barChart>
      <c:catAx>
        <c:axId val="19515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5158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15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5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701.5</c:v>
                </c:pt>
                <c:pt idx="1">
                  <c:v>763.5</c:v>
                </c:pt>
                <c:pt idx="2">
                  <c:v>740.5</c:v>
                </c:pt>
                <c:pt idx="3">
                  <c:v>764</c:v>
                </c:pt>
                <c:pt idx="4">
                  <c:v>724.5</c:v>
                </c:pt>
                <c:pt idx="5">
                  <c:v>710.5</c:v>
                </c:pt>
                <c:pt idx="6">
                  <c:v>725.5</c:v>
                </c:pt>
                <c:pt idx="7">
                  <c:v>713.5</c:v>
                </c:pt>
                <c:pt idx="8">
                  <c:v>756</c:v>
                </c:pt>
                <c:pt idx="9">
                  <c:v>679.5</c:v>
                </c:pt>
                <c:pt idx="10">
                  <c:v>624</c:v>
                </c:pt>
                <c:pt idx="11">
                  <c:v>628.5</c:v>
                </c:pt>
                <c:pt idx="12">
                  <c:v>554</c:v>
                </c:pt>
                <c:pt idx="13">
                  <c:v>580.5</c:v>
                </c:pt>
                <c:pt idx="14">
                  <c:v>592.5</c:v>
                </c:pt>
                <c:pt idx="15">
                  <c:v>437.5</c:v>
                </c:pt>
                <c:pt idx="16">
                  <c:v>519</c:v>
                </c:pt>
                <c:pt idx="17">
                  <c:v>536.5</c:v>
                </c:pt>
                <c:pt idx="18">
                  <c:v>450.5</c:v>
                </c:pt>
                <c:pt idx="19">
                  <c:v>476.5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159344"/>
        <c:axId val="195159736"/>
      </c:barChart>
      <c:catAx>
        <c:axId val="19515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5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5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5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153</c:v>
                </c:pt>
                <c:pt idx="3">
                  <c:v>159</c:v>
                </c:pt>
                <c:pt idx="4">
                  <c:v>184.5</c:v>
                </c:pt>
                <c:pt idx="5">
                  <c:v>198.5</c:v>
                </c:pt>
                <c:pt idx="6">
                  <c:v>210.5</c:v>
                </c:pt>
                <c:pt idx="7">
                  <c:v>226.5</c:v>
                </c:pt>
                <c:pt idx="8">
                  <c:v>208</c:v>
                </c:pt>
                <c:pt idx="9">
                  <c:v>173</c:v>
                </c:pt>
                <c:pt idx="10">
                  <c:v>176.5</c:v>
                </c:pt>
                <c:pt idx="11">
                  <c:v>177</c:v>
                </c:pt>
                <c:pt idx="12">
                  <c:v>118.5</c:v>
                </c:pt>
                <c:pt idx="13">
                  <c:v>123.5</c:v>
                </c:pt>
                <c:pt idx="14">
                  <c:v>139</c:v>
                </c:pt>
                <c:pt idx="15">
                  <c:v>127</c:v>
                </c:pt>
                <c:pt idx="16">
                  <c:v>166</c:v>
                </c:pt>
                <c:pt idx="17">
                  <c:v>171.5</c:v>
                </c:pt>
                <c:pt idx="18">
                  <c:v>0</c:v>
                </c:pt>
                <c:pt idx="19">
                  <c:v>0</c:v>
                </c:pt>
                <c:pt idx="20">
                  <c:v>177</c:v>
                </c:pt>
                <c:pt idx="21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281752"/>
        <c:axId val="195506008"/>
      </c:barChart>
      <c:catAx>
        <c:axId val="19428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5506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506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8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195</c:v>
                </c:pt>
                <c:pt idx="1">
                  <c:v>191.5</c:v>
                </c:pt>
                <c:pt idx="2">
                  <c:v>204.5</c:v>
                </c:pt>
                <c:pt idx="3">
                  <c:v>226</c:v>
                </c:pt>
                <c:pt idx="4">
                  <c:v>239</c:v>
                </c:pt>
                <c:pt idx="5">
                  <c:v>256</c:v>
                </c:pt>
                <c:pt idx="6">
                  <c:v>270.5</c:v>
                </c:pt>
                <c:pt idx="7">
                  <c:v>270</c:v>
                </c:pt>
                <c:pt idx="8">
                  <c:v>247</c:v>
                </c:pt>
                <c:pt idx="9">
                  <c:v>226.5</c:v>
                </c:pt>
                <c:pt idx="10">
                  <c:v>224.5</c:v>
                </c:pt>
                <c:pt idx="11">
                  <c:v>229</c:v>
                </c:pt>
                <c:pt idx="12">
                  <c:v>169.5</c:v>
                </c:pt>
                <c:pt idx="13">
                  <c:v>159.5</c:v>
                </c:pt>
                <c:pt idx="14">
                  <c:v>147.5</c:v>
                </c:pt>
                <c:pt idx="15">
                  <c:v>137</c:v>
                </c:pt>
                <c:pt idx="16">
                  <c:v>139</c:v>
                </c:pt>
                <c:pt idx="17">
                  <c:v>126</c:v>
                </c:pt>
                <c:pt idx="18">
                  <c:v>123.5</c:v>
                </c:pt>
                <c:pt idx="19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06792"/>
        <c:axId val="195507184"/>
      </c:barChart>
      <c:catAx>
        <c:axId val="195506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0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0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06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136.5</c:v>
                </c:pt>
                <c:pt idx="11">
                  <c:v>118</c:v>
                </c:pt>
                <c:pt idx="12">
                  <c:v>128.5</c:v>
                </c:pt>
                <c:pt idx="13">
                  <c:v>88</c:v>
                </c:pt>
                <c:pt idx="14">
                  <c:v>97.5</c:v>
                </c:pt>
                <c:pt idx="15">
                  <c:v>87</c:v>
                </c:pt>
                <c:pt idx="16">
                  <c:v>90</c:v>
                </c:pt>
                <c:pt idx="17">
                  <c:v>73</c:v>
                </c:pt>
                <c:pt idx="18">
                  <c:v>75.5</c:v>
                </c:pt>
                <c:pt idx="19">
                  <c:v>67.5</c:v>
                </c:pt>
                <c:pt idx="20">
                  <c:v>58</c:v>
                </c:pt>
                <c:pt idx="21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07968"/>
        <c:axId val="195508360"/>
      </c:barChart>
      <c:catAx>
        <c:axId val="19550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08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08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0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62.5</c:v>
                </c:pt>
                <c:pt idx="3">
                  <c:v>61.5</c:v>
                </c:pt>
                <c:pt idx="4">
                  <c:v>55.5</c:v>
                </c:pt>
                <c:pt idx="5">
                  <c:v>40</c:v>
                </c:pt>
                <c:pt idx="6">
                  <c:v>31</c:v>
                </c:pt>
                <c:pt idx="7">
                  <c:v>43</c:v>
                </c:pt>
                <c:pt idx="8">
                  <c:v>37.5</c:v>
                </c:pt>
                <c:pt idx="9">
                  <c:v>39.5</c:v>
                </c:pt>
                <c:pt idx="10">
                  <c:v>34</c:v>
                </c:pt>
                <c:pt idx="11">
                  <c:v>37</c:v>
                </c:pt>
                <c:pt idx="12">
                  <c:v>52.5</c:v>
                </c:pt>
                <c:pt idx="13">
                  <c:v>67</c:v>
                </c:pt>
                <c:pt idx="14">
                  <c:v>62</c:v>
                </c:pt>
                <c:pt idx="15">
                  <c:v>50</c:v>
                </c:pt>
                <c:pt idx="16">
                  <c:v>62</c:v>
                </c:pt>
                <c:pt idx="17">
                  <c:v>67.5</c:v>
                </c:pt>
                <c:pt idx="18">
                  <c:v>0</c:v>
                </c:pt>
                <c:pt idx="19">
                  <c:v>0</c:v>
                </c:pt>
                <c:pt idx="20">
                  <c:v>50.5</c:v>
                </c:pt>
                <c:pt idx="21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09144"/>
        <c:axId val="195509536"/>
      </c:barChart>
      <c:catAx>
        <c:axId val="19550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5509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50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0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62.5</c:v>
                </c:pt>
                <c:pt idx="1">
                  <c:v>57</c:v>
                </c:pt>
                <c:pt idx="2">
                  <c:v>42</c:v>
                </c:pt>
                <c:pt idx="3">
                  <c:v>44</c:v>
                </c:pt>
                <c:pt idx="4">
                  <c:v>34.5</c:v>
                </c:pt>
                <c:pt idx="5">
                  <c:v>43</c:v>
                </c:pt>
                <c:pt idx="6">
                  <c:v>32.5</c:v>
                </c:pt>
                <c:pt idx="7">
                  <c:v>24</c:v>
                </c:pt>
                <c:pt idx="8">
                  <c:v>46</c:v>
                </c:pt>
                <c:pt idx="9">
                  <c:v>44</c:v>
                </c:pt>
                <c:pt idx="10">
                  <c:v>29.5</c:v>
                </c:pt>
                <c:pt idx="11">
                  <c:v>33.5</c:v>
                </c:pt>
                <c:pt idx="12">
                  <c:v>34</c:v>
                </c:pt>
                <c:pt idx="13">
                  <c:v>38.5</c:v>
                </c:pt>
                <c:pt idx="14">
                  <c:v>36</c:v>
                </c:pt>
                <c:pt idx="15">
                  <c:v>31.5</c:v>
                </c:pt>
                <c:pt idx="16">
                  <c:v>30</c:v>
                </c:pt>
                <c:pt idx="17">
                  <c:v>29.5</c:v>
                </c:pt>
                <c:pt idx="18">
                  <c:v>31</c:v>
                </c:pt>
                <c:pt idx="19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64112"/>
        <c:axId val="195664504"/>
      </c:barChart>
      <c:catAx>
        <c:axId val="19566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6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6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6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65288"/>
        <c:axId val="195665680"/>
      </c:barChart>
      <c:catAx>
        <c:axId val="19566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6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6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65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66464"/>
        <c:axId val="195666856"/>
      </c:barChart>
      <c:catAx>
        <c:axId val="19566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5666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666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6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390784"/>
        <c:axId val="196391176"/>
      </c:barChart>
      <c:catAx>
        <c:axId val="19639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39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9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39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4" zoomScaleNormal="100" workbookViewId="0">
      <selection activeCell="W37" sqref="W3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52</v>
      </c>
      <c r="B5" s="112"/>
      <c r="C5" s="112"/>
      <c r="D5" s="122" t="s">
        <v>134</v>
      </c>
      <c r="E5" s="122"/>
      <c r="F5" s="122"/>
      <c r="G5" s="122"/>
      <c r="H5" s="122"/>
      <c r="I5" s="112" t="s">
        <v>49</v>
      </c>
      <c r="J5" s="112"/>
      <c r="K5" s="112"/>
      <c r="L5" s="123"/>
      <c r="M5" s="123"/>
      <c r="N5" s="123"/>
      <c r="O5" s="9"/>
      <c r="P5" s="112" t="s">
        <v>53</v>
      </c>
      <c r="Q5" s="112"/>
      <c r="R5" s="112"/>
      <c r="S5" s="121" t="s">
        <v>57</v>
      </c>
      <c r="T5" s="121"/>
      <c r="U5" s="121"/>
    </row>
    <row r="6" spans="1:21" ht="12.75" customHeight="1" x14ac:dyDescent="0.2">
      <c r="A6" s="112" t="s">
        <v>51</v>
      </c>
      <c r="B6" s="112"/>
      <c r="C6" s="112"/>
      <c r="D6" s="119" t="s">
        <v>135</v>
      </c>
      <c r="E6" s="119"/>
      <c r="F6" s="119"/>
      <c r="G6" s="119"/>
      <c r="H6" s="119"/>
      <c r="I6" s="112" t="s">
        <v>55</v>
      </c>
      <c r="J6" s="112"/>
      <c r="K6" s="112"/>
      <c r="L6" s="124">
        <v>1</v>
      </c>
      <c r="M6" s="124"/>
      <c r="N6" s="124"/>
      <c r="O6" s="36"/>
      <c r="P6" s="112" t="s">
        <v>54</v>
      </c>
      <c r="Q6" s="112"/>
      <c r="R6" s="112"/>
      <c r="S6" s="117">
        <v>43070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34</v>
      </c>
      <c r="B8" s="113" t="s">
        <v>32</v>
      </c>
      <c r="C8" s="114"/>
      <c r="D8" s="114"/>
      <c r="E8" s="115"/>
      <c r="F8" s="109" t="s">
        <v>33</v>
      </c>
      <c r="G8" s="109" t="s">
        <v>35</v>
      </c>
      <c r="H8" s="109" t="s">
        <v>34</v>
      </c>
      <c r="I8" s="113" t="s">
        <v>32</v>
      </c>
      <c r="J8" s="114"/>
      <c r="K8" s="114"/>
      <c r="L8" s="115"/>
      <c r="M8" s="109" t="s">
        <v>33</v>
      </c>
      <c r="N8" s="109" t="s">
        <v>35</v>
      </c>
      <c r="O8" s="109" t="s">
        <v>34</v>
      </c>
      <c r="P8" s="113" t="s">
        <v>32</v>
      </c>
      <c r="Q8" s="114"/>
      <c r="R8" s="114"/>
      <c r="S8" s="115"/>
      <c r="T8" s="109" t="s">
        <v>33</v>
      </c>
      <c r="U8" s="109" t="s">
        <v>35</v>
      </c>
    </row>
    <row r="9" spans="1:21" ht="12" customHeight="1" thickBot="1" x14ac:dyDescent="0.25">
      <c r="A9" s="111"/>
      <c r="B9" s="12" t="s">
        <v>48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48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48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471</v>
      </c>
      <c r="O10" s="92" t="s">
        <v>131</v>
      </c>
      <c r="P10" s="91">
        <v>110</v>
      </c>
      <c r="Q10" s="91">
        <v>135</v>
      </c>
      <c r="R10" s="91">
        <v>0</v>
      </c>
      <c r="S10" s="91">
        <v>2</v>
      </c>
      <c r="T10" s="103">
        <f t="shared" ref="T10:T29" si="2">P10*0.5+Q10*1+R10*2+S10*2.5</f>
        <v>195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318.5</v>
      </c>
      <c r="O11" s="15" t="s">
        <v>130</v>
      </c>
      <c r="P11" s="99">
        <v>112</v>
      </c>
      <c r="Q11" s="39">
        <v>131</v>
      </c>
      <c r="R11" s="39">
        <v>1</v>
      </c>
      <c r="S11" s="39">
        <v>1</v>
      </c>
      <c r="T11" s="6">
        <f t="shared" si="2"/>
        <v>191.5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66</v>
      </c>
      <c r="J12" s="99">
        <v>115</v>
      </c>
      <c r="K12" s="99">
        <v>0</v>
      </c>
      <c r="L12" s="99">
        <v>2</v>
      </c>
      <c r="M12" s="6">
        <f t="shared" si="1"/>
        <v>153</v>
      </c>
      <c r="N12" s="100">
        <f>M12+M11+M10+F31</f>
        <v>309</v>
      </c>
      <c r="O12" s="16" t="s">
        <v>29</v>
      </c>
      <c r="P12" s="99">
        <v>110</v>
      </c>
      <c r="Q12" s="99">
        <v>147</v>
      </c>
      <c r="R12" s="99">
        <v>0</v>
      </c>
      <c r="S12" s="99">
        <v>1</v>
      </c>
      <c r="T12" s="6">
        <f t="shared" si="2"/>
        <v>204.5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69</v>
      </c>
      <c r="J13" s="39">
        <v>117</v>
      </c>
      <c r="K13" s="39">
        <v>0</v>
      </c>
      <c r="L13" s="39">
        <v>3</v>
      </c>
      <c r="M13" s="6">
        <f t="shared" si="1"/>
        <v>159</v>
      </c>
      <c r="N13" s="2">
        <f>M13+M12+M11+M10</f>
        <v>312</v>
      </c>
      <c r="O13" s="16" t="s">
        <v>30</v>
      </c>
      <c r="P13" s="39">
        <v>147</v>
      </c>
      <c r="Q13" s="39">
        <v>145</v>
      </c>
      <c r="R13" s="99">
        <v>0</v>
      </c>
      <c r="S13" s="39">
        <v>3</v>
      </c>
      <c r="T13" s="6">
        <f t="shared" si="2"/>
        <v>226</v>
      </c>
      <c r="U13" s="95">
        <f>T13+T12+T11+T10</f>
        <v>817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74</v>
      </c>
      <c r="J14" s="39">
        <v>140</v>
      </c>
      <c r="K14" s="39">
        <v>0</v>
      </c>
      <c r="L14" s="39">
        <v>3</v>
      </c>
      <c r="M14" s="6">
        <f t="shared" si="1"/>
        <v>184.5</v>
      </c>
      <c r="N14" s="2">
        <f t="shared" ref="N14:N31" si="4">M14+M13+M12+M11</f>
        <v>496.5</v>
      </c>
      <c r="O14" s="16" t="s">
        <v>8</v>
      </c>
      <c r="P14" s="39">
        <v>141</v>
      </c>
      <c r="Q14" s="39">
        <v>154</v>
      </c>
      <c r="R14" s="39">
        <v>1</v>
      </c>
      <c r="S14" s="39">
        <v>5</v>
      </c>
      <c r="T14" s="6">
        <f t="shared" si="2"/>
        <v>239</v>
      </c>
      <c r="U14" s="95">
        <f t="shared" ref="U14:U29" si="5">T14+T13+T12+T11</f>
        <v>861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92</v>
      </c>
      <c r="J15" s="39">
        <v>133</v>
      </c>
      <c r="K15" s="39">
        <v>1</v>
      </c>
      <c r="L15" s="39">
        <v>7</v>
      </c>
      <c r="M15" s="6">
        <f t="shared" si="1"/>
        <v>198.5</v>
      </c>
      <c r="N15" s="2">
        <f t="shared" si="4"/>
        <v>695</v>
      </c>
      <c r="O15" s="15" t="s">
        <v>10</v>
      </c>
      <c r="P15" s="39">
        <v>179</v>
      </c>
      <c r="Q15" s="39">
        <v>159</v>
      </c>
      <c r="R15" s="39">
        <v>0</v>
      </c>
      <c r="S15" s="39">
        <v>3</v>
      </c>
      <c r="T15" s="6">
        <f t="shared" si="2"/>
        <v>256</v>
      </c>
      <c r="U15" s="95">
        <f t="shared" si="5"/>
        <v>925.5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122</v>
      </c>
      <c r="J16" s="39">
        <v>137</v>
      </c>
      <c r="K16" s="39">
        <v>0</v>
      </c>
      <c r="L16" s="39">
        <v>5</v>
      </c>
      <c r="M16" s="6">
        <f t="shared" si="1"/>
        <v>210.5</v>
      </c>
      <c r="N16" s="2">
        <f t="shared" si="4"/>
        <v>752.5</v>
      </c>
      <c r="O16" s="15" t="s">
        <v>13</v>
      </c>
      <c r="P16" s="39">
        <v>203</v>
      </c>
      <c r="Q16" s="39">
        <v>164</v>
      </c>
      <c r="R16" s="39">
        <v>0</v>
      </c>
      <c r="S16" s="39">
        <v>2</v>
      </c>
      <c r="T16" s="6">
        <f t="shared" si="2"/>
        <v>270.5</v>
      </c>
      <c r="U16" s="95">
        <f t="shared" si="5"/>
        <v>991.5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168</v>
      </c>
      <c r="J17" s="39">
        <v>138</v>
      </c>
      <c r="K17" s="39">
        <v>1</v>
      </c>
      <c r="L17" s="39">
        <v>1</v>
      </c>
      <c r="M17" s="6">
        <f t="shared" si="1"/>
        <v>226.5</v>
      </c>
      <c r="N17" s="2">
        <f t="shared" si="4"/>
        <v>820</v>
      </c>
      <c r="O17" s="15" t="s">
        <v>16</v>
      </c>
      <c r="P17" s="39">
        <v>214</v>
      </c>
      <c r="Q17" s="39">
        <v>163</v>
      </c>
      <c r="R17" s="39">
        <v>0</v>
      </c>
      <c r="S17" s="39">
        <v>0</v>
      </c>
      <c r="T17" s="6">
        <f t="shared" si="2"/>
        <v>270</v>
      </c>
      <c r="U17" s="95">
        <f t="shared" si="5"/>
        <v>1035.5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111</v>
      </c>
      <c r="J18" s="39">
        <v>145</v>
      </c>
      <c r="K18" s="39">
        <v>0</v>
      </c>
      <c r="L18" s="39">
        <v>3</v>
      </c>
      <c r="M18" s="6">
        <f t="shared" si="1"/>
        <v>208</v>
      </c>
      <c r="N18" s="2">
        <f t="shared" si="4"/>
        <v>843.5</v>
      </c>
      <c r="O18" s="15" t="s">
        <v>41</v>
      </c>
      <c r="P18" s="39">
        <v>158</v>
      </c>
      <c r="Q18" s="99">
        <v>163</v>
      </c>
      <c r="R18" s="39">
        <v>0</v>
      </c>
      <c r="S18" s="99">
        <v>2</v>
      </c>
      <c r="T18" s="6">
        <f t="shared" si="2"/>
        <v>247</v>
      </c>
      <c r="U18" s="95">
        <f t="shared" si="5"/>
        <v>1043.5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99</v>
      </c>
      <c r="J19" s="39">
        <v>121</v>
      </c>
      <c r="K19" s="39">
        <v>0</v>
      </c>
      <c r="L19" s="39">
        <v>1</v>
      </c>
      <c r="M19" s="6">
        <f t="shared" si="1"/>
        <v>173</v>
      </c>
      <c r="N19" s="2">
        <f t="shared" si="4"/>
        <v>818</v>
      </c>
      <c r="O19" s="15" t="s">
        <v>42</v>
      </c>
      <c r="P19" s="39">
        <v>129</v>
      </c>
      <c r="Q19" s="39">
        <v>162</v>
      </c>
      <c r="R19" s="39">
        <v>0</v>
      </c>
      <c r="S19" s="39">
        <v>0</v>
      </c>
      <c r="T19" s="6">
        <f t="shared" si="2"/>
        <v>226.5</v>
      </c>
      <c r="U19" s="95">
        <f t="shared" si="5"/>
        <v>1014</v>
      </c>
    </row>
    <row r="20" spans="1:21" ht="24" customHeight="1" x14ac:dyDescent="0.2">
      <c r="A20" s="94" t="s">
        <v>11</v>
      </c>
      <c r="B20" s="39">
        <v>79</v>
      </c>
      <c r="C20" s="39">
        <v>88</v>
      </c>
      <c r="D20" s="39">
        <v>0</v>
      </c>
      <c r="E20" s="39">
        <v>0</v>
      </c>
      <c r="F20" s="6">
        <f t="shared" si="0"/>
        <v>127.5</v>
      </c>
      <c r="G20" s="2">
        <f t="shared" si="3"/>
        <v>127.5</v>
      </c>
      <c r="H20" s="15" t="s">
        <v>12</v>
      </c>
      <c r="I20" s="39">
        <v>97</v>
      </c>
      <c r="J20" s="39">
        <v>123</v>
      </c>
      <c r="K20" s="39">
        <v>0</v>
      </c>
      <c r="L20" s="39">
        <v>2</v>
      </c>
      <c r="M20" s="6">
        <f t="shared" si="1"/>
        <v>176.5</v>
      </c>
      <c r="N20" s="2">
        <f t="shared" si="4"/>
        <v>784</v>
      </c>
      <c r="O20" s="15" t="s">
        <v>109</v>
      </c>
      <c r="P20" s="39">
        <v>112</v>
      </c>
      <c r="Q20" s="99">
        <v>164</v>
      </c>
      <c r="R20" s="99">
        <v>1</v>
      </c>
      <c r="S20" s="99">
        <v>1</v>
      </c>
      <c r="T20" s="6">
        <f t="shared" si="2"/>
        <v>224.5</v>
      </c>
      <c r="U20" s="95">
        <f t="shared" si="5"/>
        <v>968</v>
      </c>
    </row>
    <row r="21" spans="1:21" ht="24" customHeight="1" x14ac:dyDescent="0.2">
      <c r="A21" s="94" t="s">
        <v>14</v>
      </c>
      <c r="B21" s="39">
        <v>90</v>
      </c>
      <c r="C21" s="39">
        <v>99</v>
      </c>
      <c r="D21" s="39">
        <v>0</v>
      </c>
      <c r="E21" s="39">
        <v>2</v>
      </c>
      <c r="F21" s="6">
        <f t="shared" si="0"/>
        <v>149</v>
      </c>
      <c r="G21" s="2">
        <f t="shared" si="3"/>
        <v>276.5</v>
      </c>
      <c r="H21" s="15" t="s">
        <v>15</v>
      </c>
      <c r="I21" s="39">
        <v>99</v>
      </c>
      <c r="J21" s="39">
        <v>125</v>
      </c>
      <c r="K21" s="39">
        <v>0</v>
      </c>
      <c r="L21" s="39">
        <v>1</v>
      </c>
      <c r="M21" s="6">
        <f t="shared" si="1"/>
        <v>177</v>
      </c>
      <c r="N21" s="2">
        <f t="shared" si="4"/>
        <v>734.5</v>
      </c>
      <c r="O21" s="15" t="s">
        <v>110</v>
      </c>
      <c r="P21" s="39">
        <v>95</v>
      </c>
      <c r="Q21" s="39">
        <v>179</v>
      </c>
      <c r="R21" s="39">
        <v>0</v>
      </c>
      <c r="S21" s="39">
        <v>1</v>
      </c>
      <c r="T21" s="6">
        <f t="shared" si="2"/>
        <v>229</v>
      </c>
      <c r="U21" s="95">
        <f t="shared" si="5"/>
        <v>927</v>
      </c>
    </row>
    <row r="22" spans="1:21" ht="24" customHeight="1" x14ac:dyDescent="0.2">
      <c r="A22" s="94" t="s">
        <v>17</v>
      </c>
      <c r="B22" s="39">
        <v>83</v>
      </c>
      <c r="C22" s="39">
        <v>100</v>
      </c>
      <c r="D22" s="39">
        <v>0</v>
      </c>
      <c r="E22" s="39">
        <v>2</v>
      </c>
      <c r="F22" s="6">
        <f t="shared" si="0"/>
        <v>146.5</v>
      </c>
      <c r="G22" s="2">
        <f t="shared" si="3"/>
        <v>423</v>
      </c>
      <c r="H22" s="15" t="s">
        <v>18</v>
      </c>
      <c r="I22" s="39">
        <v>51</v>
      </c>
      <c r="J22" s="39">
        <v>88</v>
      </c>
      <c r="K22" s="39">
        <v>0</v>
      </c>
      <c r="L22" s="39">
        <v>2</v>
      </c>
      <c r="M22" s="6">
        <f t="shared" si="1"/>
        <v>118.5</v>
      </c>
      <c r="N22" s="2">
        <f t="shared" si="4"/>
        <v>645</v>
      </c>
      <c r="O22" s="15" t="s">
        <v>111</v>
      </c>
      <c r="P22" s="39">
        <v>66</v>
      </c>
      <c r="Q22" s="39">
        <v>134</v>
      </c>
      <c r="R22" s="39">
        <v>0</v>
      </c>
      <c r="S22" s="39">
        <v>1</v>
      </c>
      <c r="T22" s="6">
        <f t="shared" si="2"/>
        <v>169.5</v>
      </c>
      <c r="U22" s="95">
        <f t="shared" si="5"/>
        <v>849.5</v>
      </c>
    </row>
    <row r="23" spans="1:21" ht="24" customHeight="1" x14ac:dyDescent="0.2">
      <c r="A23" s="94" t="s">
        <v>19</v>
      </c>
      <c r="B23" s="39">
        <v>80</v>
      </c>
      <c r="C23" s="39">
        <v>93</v>
      </c>
      <c r="D23" s="39">
        <v>0</v>
      </c>
      <c r="E23" s="39">
        <v>2</v>
      </c>
      <c r="F23" s="6">
        <f t="shared" si="0"/>
        <v>138</v>
      </c>
      <c r="G23" s="2">
        <f t="shared" si="3"/>
        <v>561</v>
      </c>
      <c r="H23" s="15" t="s">
        <v>20</v>
      </c>
      <c r="I23" s="39">
        <v>58</v>
      </c>
      <c r="J23" s="39">
        <v>92</v>
      </c>
      <c r="K23" s="39">
        <v>0</v>
      </c>
      <c r="L23" s="39">
        <v>1</v>
      </c>
      <c r="M23" s="6">
        <f t="shared" si="1"/>
        <v>123.5</v>
      </c>
      <c r="N23" s="2">
        <f t="shared" si="4"/>
        <v>595.5</v>
      </c>
      <c r="O23" s="15" t="s">
        <v>112</v>
      </c>
      <c r="P23" s="39">
        <v>45</v>
      </c>
      <c r="Q23" s="39">
        <v>135</v>
      </c>
      <c r="R23" s="39">
        <v>1</v>
      </c>
      <c r="S23" s="39">
        <v>0</v>
      </c>
      <c r="T23" s="6">
        <f t="shared" si="2"/>
        <v>159.5</v>
      </c>
      <c r="U23" s="95">
        <f t="shared" si="5"/>
        <v>782.5</v>
      </c>
    </row>
    <row r="24" spans="1:21" ht="24" customHeight="1" x14ac:dyDescent="0.2">
      <c r="A24" s="94" t="s">
        <v>21</v>
      </c>
      <c r="B24" s="39">
        <v>68</v>
      </c>
      <c r="C24" s="39">
        <v>112</v>
      </c>
      <c r="D24" s="39">
        <v>1</v>
      </c>
      <c r="E24" s="39">
        <v>0</v>
      </c>
      <c r="F24" s="6">
        <f t="shared" si="0"/>
        <v>148</v>
      </c>
      <c r="G24" s="2">
        <f t="shared" si="3"/>
        <v>581.5</v>
      </c>
      <c r="H24" s="15" t="s">
        <v>22</v>
      </c>
      <c r="I24" s="99">
        <v>53</v>
      </c>
      <c r="J24" s="99">
        <v>96</v>
      </c>
      <c r="K24" s="99">
        <v>2</v>
      </c>
      <c r="L24" s="99">
        <v>5</v>
      </c>
      <c r="M24" s="6">
        <f t="shared" si="1"/>
        <v>139</v>
      </c>
      <c r="N24" s="2">
        <f t="shared" si="4"/>
        <v>558</v>
      </c>
      <c r="O24" s="15" t="s">
        <v>118</v>
      </c>
      <c r="P24" s="39">
        <v>41</v>
      </c>
      <c r="Q24" s="39">
        <v>127</v>
      </c>
      <c r="R24" s="39">
        <v>0</v>
      </c>
      <c r="S24" s="39">
        <v>0</v>
      </c>
      <c r="T24" s="6">
        <f t="shared" si="2"/>
        <v>147.5</v>
      </c>
      <c r="U24" s="95">
        <f t="shared" si="5"/>
        <v>705.5</v>
      </c>
    </row>
    <row r="25" spans="1:21" ht="24" customHeight="1" x14ac:dyDescent="0.2">
      <c r="A25" s="94" t="s">
        <v>23</v>
      </c>
      <c r="B25" s="39">
        <v>75</v>
      </c>
      <c r="C25" s="39">
        <v>115</v>
      </c>
      <c r="D25" s="39">
        <v>1</v>
      </c>
      <c r="E25" s="39">
        <v>2</v>
      </c>
      <c r="F25" s="6">
        <f t="shared" si="0"/>
        <v>159.5</v>
      </c>
      <c r="G25" s="2">
        <f t="shared" si="3"/>
        <v>592</v>
      </c>
      <c r="H25" s="15" t="s">
        <v>24</v>
      </c>
      <c r="I25" s="39">
        <v>60</v>
      </c>
      <c r="J25" s="39">
        <v>95</v>
      </c>
      <c r="K25" s="39">
        <v>1</v>
      </c>
      <c r="L25" s="39">
        <v>0</v>
      </c>
      <c r="M25" s="6">
        <f t="shared" si="1"/>
        <v>127</v>
      </c>
      <c r="N25" s="2">
        <f t="shared" si="4"/>
        <v>508</v>
      </c>
      <c r="O25" s="15" t="s">
        <v>119</v>
      </c>
      <c r="P25" s="39">
        <v>65</v>
      </c>
      <c r="Q25" s="39">
        <v>102</v>
      </c>
      <c r="R25" s="39">
        <v>0</v>
      </c>
      <c r="S25" s="39">
        <v>1</v>
      </c>
      <c r="T25" s="6">
        <f t="shared" si="2"/>
        <v>137</v>
      </c>
      <c r="U25" s="95">
        <f t="shared" si="5"/>
        <v>613.5</v>
      </c>
    </row>
    <row r="26" spans="1:21" ht="24" customHeight="1" x14ac:dyDescent="0.2">
      <c r="A26" s="94" t="s">
        <v>37</v>
      </c>
      <c r="B26" s="39">
        <v>81</v>
      </c>
      <c r="C26" s="39">
        <v>110</v>
      </c>
      <c r="D26" s="39">
        <v>0</v>
      </c>
      <c r="E26" s="39">
        <v>0</v>
      </c>
      <c r="F26" s="6">
        <f t="shared" si="0"/>
        <v>150.5</v>
      </c>
      <c r="G26" s="2">
        <f t="shared" si="3"/>
        <v>596</v>
      </c>
      <c r="H26" s="15" t="s">
        <v>25</v>
      </c>
      <c r="I26" s="39">
        <v>67</v>
      </c>
      <c r="J26" s="39">
        <v>118</v>
      </c>
      <c r="K26" s="39">
        <v>1</v>
      </c>
      <c r="L26" s="39">
        <v>5</v>
      </c>
      <c r="M26" s="6">
        <f t="shared" si="1"/>
        <v>166</v>
      </c>
      <c r="N26" s="2">
        <f t="shared" si="4"/>
        <v>555.5</v>
      </c>
      <c r="O26" s="15" t="s">
        <v>120</v>
      </c>
      <c r="P26" s="39">
        <v>42</v>
      </c>
      <c r="Q26" s="39">
        <v>118</v>
      </c>
      <c r="R26" s="39">
        <v>0</v>
      </c>
      <c r="S26" s="39">
        <v>0</v>
      </c>
      <c r="T26" s="6">
        <f t="shared" si="2"/>
        <v>139</v>
      </c>
      <c r="U26" s="95">
        <f t="shared" si="5"/>
        <v>583</v>
      </c>
    </row>
    <row r="27" spans="1:21" ht="24" customHeight="1" x14ac:dyDescent="0.2">
      <c r="A27" s="94" t="s">
        <v>38</v>
      </c>
      <c r="B27" s="39">
        <v>66</v>
      </c>
      <c r="C27" s="39">
        <v>99</v>
      </c>
      <c r="D27" s="39">
        <v>0</v>
      </c>
      <c r="E27" s="39">
        <v>3</v>
      </c>
      <c r="F27" s="6">
        <f t="shared" si="0"/>
        <v>139.5</v>
      </c>
      <c r="G27" s="2">
        <f t="shared" si="3"/>
        <v>597.5</v>
      </c>
      <c r="H27" s="15" t="s">
        <v>26</v>
      </c>
      <c r="I27" s="39">
        <v>70</v>
      </c>
      <c r="J27" s="39">
        <v>122</v>
      </c>
      <c r="K27" s="39">
        <v>1</v>
      </c>
      <c r="L27" s="39">
        <v>5</v>
      </c>
      <c r="M27" s="6">
        <f t="shared" si="1"/>
        <v>171.5</v>
      </c>
      <c r="N27" s="2">
        <f t="shared" si="4"/>
        <v>603.5</v>
      </c>
      <c r="O27" s="15" t="s">
        <v>121</v>
      </c>
      <c r="P27" s="39">
        <v>38</v>
      </c>
      <c r="Q27" s="39">
        <v>107</v>
      </c>
      <c r="R27" s="39">
        <v>0</v>
      </c>
      <c r="S27" s="39">
        <v>0</v>
      </c>
      <c r="T27" s="6">
        <f t="shared" si="2"/>
        <v>126</v>
      </c>
      <c r="U27" s="95">
        <f t="shared" si="5"/>
        <v>549.5</v>
      </c>
    </row>
    <row r="28" spans="1:21" ht="24" customHeight="1" x14ac:dyDescent="0.2">
      <c r="A28" s="94" t="s">
        <v>39</v>
      </c>
      <c r="B28" s="39">
        <v>43</v>
      </c>
      <c r="C28" s="39">
        <v>102</v>
      </c>
      <c r="D28" s="39">
        <v>0</v>
      </c>
      <c r="E28" s="39">
        <v>5</v>
      </c>
      <c r="F28" s="6">
        <f t="shared" si="0"/>
        <v>136</v>
      </c>
      <c r="G28" s="2">
        <f t="shared" si="3"/>
        <v>585.5</v>
      </c>
      <c r="H28" s="15" t="s">
        <v>107</v>
      </c>
      <c r="I28" s="99"/>
      <c r="J28" s="99"/>
      <c r="K28" s="99"/>
      <c r="L28" s="99"/>
      <c r="M28" s="6">
        <f t="shared" si="1"/>
        <v>0</v>
      </c>
      <c r="N28" s="2">
        <f t="shared" si="4"/>
        <v>464.5</v>
      </c>
      <c r="O28" s="15" t="s">
        <v>122</v>
      </c>
      <c r="P28" s="39">
        <v>39</v>
      </c>
      <c r="Q28" s="39">
        <v>104</v>
      </c>
      <c r="R28" s="39">
        <v>0</v>
      </c>
      <c r="S28" s="39">
        <v>0</v>
      </c>
      <c r="T28" s="6">
        <f t="shared" si="2"/>
        <v>123.5</v>
      </c>
      <c r="U28" s="95">
        <f t="shared" si="5"/>
        <v>525.5</v>
      </c>
    </row>
    <row r="29" spans="1:21" ht="24" customHeight="1" x14ac:dyDescent="0.2">
      <c r="A29" s="94" t="s">
        <v>40</v>
      </c>
      <c r="B29" s="39">
        <v>72</v>
      </c>
      <c r="C29" s="39">
        <v>109</v>
      </c>
      <c r="D29" s="39">
        <v>0</v>
      </c>
      <c r="E29" s="39">
        <v>3</v>
      </c>
      <c r="F29" s="6">
        <f t="shared" si="0"/>
        <v>152.5</v>
      </c>
      <c r="G29" s="2">
        <f t="shared" si="3"/>
        <v>578.5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337.5</v>
      </c>
      <c r="O29" s="15" t="s">
        <v>123</v>
      </c>
      <c r="P29" s="39">
        <v>26</v>
      </c>
      <c r="Q29" s="39">
        <v>80</v>
      </c>
      <c r="R29" s="39">
        <v>0</v>
      </c>
      <c r="S29" s="39">
        <v>0</v>
      </c>
      <c r="T29" s="6">
        <f t="shared" si="2"/>
        <v>93</v>
      </c>
      <c r="U29" s="95">
        <f t="shared" si="5"/>
        <v>481.5</v>
      </c>
    </row>
    <row r="30" spans="1:21" ht="24" customHeight="1" x14ac:dyDescent="0.2">
      <c r="A30" s="94" t="s">
        <v>103</v>
      </c>
      <c r="B30" s="99">
        <v>68</v>
      </c>
      <c r="C30" s="99">
        <v>116</v>
      </c>
      <c r="D30" s="99">
        <v>0</v>
      </c>
      <c r="E30" s="99">
        <v>5</v>
      </c>
      <c r="F30" s="6">
        <f t="shared" si="0"/>
        <v>162.5</v>
      </c>
      <c r="G30" s="2">
        <f t="shared" si="3"/>
        <v>590.5</v>
      </c>
      <c r="H30" s="16" t="s">
        <v>132</v>
      </c>
      <c r="I30" s="39">
        <v>78</v>
      </c>
      <c r="J30" s="39">
        <v>133</v>
      </c>
      <c r="K30" s="39">
        <v>0</v>
      </c>
      <c r="L30" s="39">
        <v>2</v>
      </c>
      <c r="M30" s="6">
        <f t="shared" si="1"/>
        <v>177</v>
      </c>
      <c r="N30" s="2">
        <f t="shared" si="4"/>
        <v>348.5</v>
      </c>
      <c r="O30" s="15" t="s">
        <v>124</v>
      </c>
      <c r="P30" s="99">
        <v>28</v>
      </c>
      <c r="Q30" s="99">
        <v>75</v>
      </c>
      <c r="R30" s="99">
        <v>0</v>
      </c>
      <c r="S30" s="99">
        <v>0</v>
      </c>
      <c r="T30" s="6">
        <f t="shared" ref="T30:T31" si="6">P30*0.5+Q30*1+R30*2+S30*2.5</f>
        <v>89</v>
      </c>
      <c r="U30" s="95">
        <f t="shared" ref="U30:U31" si="7">T30+T29+T28+T27</f>
        <v>431.5</v>
      </c>
    </row>
    <row r="31" spans="1:21" ht="24" customHeight="1" thickBot="1" x14ac:dyDescent="0.25">
      <c r="A31" s="96" t="s">
        <v>104</v>
      </c>
      <c r="B31" s="40">
        <v>58</v>
      </c>
      <c r="C31" s="40">
        <v>127</v>
      </c>
      <c r="D31" s="40">
        <v>0</v>
      </c>
      <c r="E31" s="40">
        <v>0</v>
      </c>
      <c r="F31" s="7">
        <f t="shared" si="0"/>
        <v>156</v>
      </c>
      <c r="G31" s="3">
        <f t="shared" si="3"/>
        <v>607</v>
      </c>
      <c r="H31" s="17" t="s">
        <v>133</v>
      </c>
      <c r="I31" s="40">
        <v>84</v>
      </c>
      <c r="J31" s="40">
        <v>138</v>
      </c>
      <c r="K31" s="40">
        <v>0</v>
      </c>
      <c r="L31" s="40">
        <v>4</v>
      </c>
      <c r="M31" s="7">
        <f t="shared" si="1"/>
        <v>190</v>
      </c>
      <c r="N31" s="3">
        <f t="shared" si="4"/>
        <v>367</v>
      </c>
      <c r="O31" s="104" t="s">
        <v>125</v>
      </c>
      <c r="P31" s="40">
        <v>22</v>
      </c>
      <c r="Q31" s="40">
        <v>70</v>
      </c>
      <c r="R31" s="40">
        <v>0</v>
      </c>
      <c r="S31" s="40">
        <v>0</v>
      </c>
      <c r="T31" s="7">
        <f t="shared" si="6"/>
        <v>81</v>
      </c>
      <c r="U31" s="97">
        <f t="shared" si="7"/>
        <v>386.5</v>
      </c>
    </row>
    <row r="32" spans="1:21" ht="15" customHeight="1" x14ac:dyDescent="0.2">
      <c r="A32" s="128" t="s">
        <v>43</v>
      </c>
      <c r="B32" s="129"/>
      <c r="C32" s="125" t="s">
        <v>46</v>
      </c>
      <c r="D32" s="126"/>
      <c r="E32" s="126"/>
      <c r="F32" s="127"/>
      <c r="G32" s="44">
        <f>MAX(G13:G31)</f>
        <v>607</v>
      </c>
      <c r="H32" s="128" t="s">
        <v>44</v>
      </c>
      <c r="I32" s="129"/>
      <c r="J32" s="125" t="s">
        <v>46</v>
      </c>
      <c r="K32" s="126"/>
      <c r="L32" s="126"/>
      <c r="M32" s="127"/>
      <c r="N32" s="44">
        <f>MAX(N10:N31)</f>
        <v>843.5</v>
      </c>
      <c r="O32" s="128" t="s">
        <v>45</v>
      </c>
      <c r="P32" s="129"/>
      <c r="Q32" s="125" t="s">
        <v>46</v>
      </c>
      <c r="R32" s="126"/>
      <c r="S32" s="126"/>
      <c r="T32" s="127"/>
      <c r="U32" s="44">
        <f>MAX(U10:U31)</f>
        <v>1043.5</v>
      </c>
    </row>
    <row r="33" spans="1:21" ht="15" customHeight="1" x14ac:dyDescent="0.2">
      <c r="A33" s="130"/>
      <c r="B33" s="131"/>
      <c r="C33" s="43" t="s">
        <v>58</v>
      </c>
      <c r="D33" s="45"/>
      <c r="E33" s="45"/>
      <c r="F33" s="46" t="s">
        <v>136</v>
      </c>
      <c r="G33" s="47"/>
      <c r="H33" s="130"/>
      <c r="I33" s="131"/>
      <c r="J33" s="43" t="s">
        <v>58</v>
      </c>
      <c r="K33" s="45"/>
      <c r="L33" s="45"/>
      <c r="M33" s="46" t="s">
        <v>137</v>
      </c>
      <c r="N33" s="47"/>
      <c r="O33" s="130"/>
      <c r="P33" s="131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47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4" zoomScaleNormal="100" workbookViewId="0">
      <selection activeCell="U13" sqref="U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52</v>
      </c>
      <c r="B5" s="112"/>
      <c r="C5" s="112"/>
      <c r="D5" s="122" t="str">
        <f>'G-1'!D5:H5</f>
        <v>CL 68 - CR 43</v>
      </c>
      <c r="E5" s="122"/>
      <c r="F5" s="122"/>
      <c r="G5" s="122"/>
      <c r="H5" s="122"/>
      <c r="I5" s="112" t="s">
        <v>49</v>
      </c>
      <c r="J5" s="112"/>
      <c r="K5" s="112"/>
      <c r="L5" s="123">
        <f>'G-1'!L5:N5</f>
        <v>0</v>
      </c>
      <c r="M5" s="123"/>
      <c r="N5" s="123"/>
      <c r="O5" s="9"/>
      <c r="P5" s="112" t="s">
        <v>53</v>
      </c>
      <c r="Q5" s="112"/>
      <c r="R5" s="112"/>
      <c r="S5" s="121" t="s">
        <v>113</v>
      </c>
      <c r="T5" s="121"/>
      <c r="U5" s="121"/>
    </row>
    <row r="6" spans="1:21" ht="12.75" customHeight="1" x14ac:dyDescent="0.2">
      <c r="A6" s="112" t="s">
        <v>51</v>
      </c>
      <c r="B6" s="112"/>
      <c r="C6" s="112"/>
      <c r="D6" s="119" t="s">
        <v>139</v>
      </c>
      <c r="E6" s="119"/>
      <c r="F6" s="119"/>
      <c r="G6" s="119"/>
      <c r="H6" s="119"/>
      <c r="I6" s="112" t="s">
        <v>55</v>
      </c>
      <c r="J6" s="112"/>
      <c r="K6" s="112"/>
      <c r="L6" s="124">
        <v>1</v>
      </c>
      <c r="M6" s="124"/>
      <c r="N6" s="124"/>
      <c r="O6" s="36"/>
      <c r="P6" s="112" t="s">
        <v>54</v>
      </c>
      <c r="Q6" s="112"/>
      <c r="R6" s="112"/>
      <c r="S6" s="117">
        <f>'G-1'!S6:U6</f>
        <v>43070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34</v>
      </c>
      <c r="B8" s="113" t="s">
        <v>32</v>
      </c>
      <c r="C8" s="114"/>
      <c r="D8" s="114"/>
      <c r="E8" s="115"/>
      <c r="F8" s="109" t="s">
        <v>33</v>
      </c>
      <c r="G8" s="109" t="s">
        <v>35</v>
      </c>
      <c r="H8" s="109" t="s">
        <v>34</v>
      </c>
      <c r="I8" s="113" t="s">
        <v>32</v>
      </c>
      <c r="J8" s="114"/>
      <c r="K8" s="114"/>
      <c r="L8" s="115"/>
      <c r="M8" s="109" t="s">
        <v>33</v>
      </c>
      <c r="N8" s="109" t="s">
        <v>35</v>
      </c>
      <c r="O8" s="109" t="s">
        <v>34</v>
      </c>
      <c r="P8" s="113" t="s">
        <v>32</v>
      </c>
      <c r="Q8" s="114"/>
      <c r="R8" s="114"/>
      <c r="S8" s="115"/>
      <c r="T8" s="109" t="s">
        <v>33</v>
      </c>
      <c r="U8" s="109" t="s">
        <v>35</v>
      </c>
    </row>
    <row r="9" spans="1:21" ht="12" customHeight="1" thickBot="1" x14ac:dyDescent="0.25">
      <c r="A9" s="111"/>
      <c r="B9" s="12" t="s">
        <v>48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48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48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187.5</v>
      </c>
      <c r="O10" s="92" t="s">
        <v>131</v>
      </c>
      <c r="P10" s="91">
        <v>30</v>
      </c>
      <c r="Q10" s="91">
        <v>39</v>
      </c>
      <c r="R10" s="91">
        <v>3</v>
      </c>
      <c r="S10" s="91">
        <v>1</v>
      </c>
      <c r="T10" s="103">
        <f t="shared" ref="T10:T31" si="2">P10*0.5+Q10*1+R10*2+S10*2.5</f>
        <v>62.5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120</v>
      </c>
      <c r="O11" s="15" t="s">
        <v>130</v>
      </c>
      <c r="P11" s="99">
        <v>33</v>
      </c>
      <c r="Q11" s="39">
        <v>36</v>
      </c>
      <c r="R11" s="39">
        <v>1</v>
      </c>
      <c r="S11" s="99">
        <v>1</v>
      </c>
      <c r="T11" s="6">
        <f t="shared" si="2"/>
        <v>57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34</v>
      </c>
      <c r="J12" s="99">
        <v>43</v>
      </c>
      <c r="K12" s="99">
        <v>0</v>
      </c>
      <c r="L12" s="99">
        <v>1</v>
      </c>
      <c r="M12" s="6">
        <f t="shared" si="1"/>
        <v>62.5</v>
      </c>
      <c r="N12" s="100">
        <f>M12+M11+M10+F31</f>
        <v>124.5</v>
      </c>
      <c r="O12" s="16" t="s">
        <v>29</v>
      </c>
      <c r="P12" s="99">
        <v>24</v>
      </c>
      <c r="Q12" s="39">
        <v>30</v>
      </c>
      <c r="R12" s="39">
        <v>0</v>
      </c>
      <c r="S12" s="99">
        <v>0</v>
      </c>
      <c r="T12" s="6">
        <f t="shared" si="2"/>
        <v>42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41</v>
      </c>
      <c r="J13" s="39">
        <v>39</v>
      </c>
      <c r="K13" s="39">
        <v>1</v>
      </c>
      <c r="L13" s="39">
        <v>0</v>
      </c>
      <c r="M13" s="6">
        <f t="shared" si="1"/>
        <v>61.5</v>
      </c>
      <c r="N13" s="2">
        <f>M13+M12+M11+M10</f>
        <v>124</v>
      </c>
      <c r="O13" s="16" t="s">
        <v>30</v>
      </c>
      <c r="P13" s="39">
        <v>30</v>
      </c>
      <c r="Q13" s="39">
        <v>27</v>
      </c>
      <c r="R13" s="39">
        <v>1</v>
      </c>
      <c r="S13" s="39">
        <v>0</v>
      </c>
      <c r="T13" s="6">
        <f t="shared" si="2"/>
        <v>44</v>
      </c>
      <c r="U13" s="95">
        <f>T13+T12+T11+T10</f>
        <v>205.5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33</v>
      </c>
      <c r="J14" s="39">
        <v>35</v>
      </c>
      <c r="K14" s="39">
        <v>2</v>
      </c>
      <c r="L14" s="39">
        <v>0</v>
      </c>
      <c r="M14" s="6">
        <f t="shared" si="1"/>
        <v>55.5</v>
      </c>
      <c r="N14" s="2">
        <f t="shared" ref="N14:N31" si="4">M14+M13+M12+M11</f>
        <v>179.5</v>
      </c>
      <c r="O14" s="16" t="s">
        <v>8</v>
      </c>
      <c r="P14" s="39">
        <v>19</v>
      </c>
      <c r="Q14" s="39">
        <v>23</v>
      </c>
      <c r="R14" s="39">
        <v>1</v>
      </c>
      <c r="S14" s="39">
        <v>0</v>
      </c>
      <c r="T14" s="6">
        <f t="shared" si="2"/>
        <v>34.5</v>
      </c>
      <c r="U14" s="95">
        <f t="shared" ref="U14:U31" si="5">T14+T13+T12+T11</f>
        <v>177.5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25</v>
      </c>
      <c r="J15" s="39">
        <v>23</v>
      </c>
      <c r="K15" s="39">
        <v>1</v>
      </c>
      <c r="L15" s="39">
        <v>1</v>
      </c>
      <c r="M15" s="6">
        <f t="shared" si="1"/>
        <v>40</v>
      </c>
      <c r="N15" s="2">
        <f t="shared" si="4"/>
        <v>219.5</v>
      </c>
      <c r="O15" s="15" t="s">
        <v>10</v>
      </c>
      <c r="P15" s="39">
        <v>18</v>
      </c>
      <c r="Q15" s="39">
        <v>34</v>
      </c>
      <c r="R15" s="39">
        <v>0</v>
      </c>
      <c r="S15" s="39">
        <v>0</v>
      </c>
      <c r="T15" s="6">
        <f t="shared" si="2"/>
        <v>43</v>
      </c>
      <c r="U15" s="95">
        <f t="shared" si="5"/>
        <v>163.5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16</v>
      </c>
      <c r="J16" s="39">
        <v>21</v>
      </c>
      <c r="K16" s="39">
        <v>1</v>
      </c>
      <c r="L16" s="39">
        <v>0</v>
      </c>
      <c r="M16" s="6">
        <f t="shared" si="1"/>
        <v>31</v>
      </c>
      <c r="N16" s="2">
        <f t="shared" si="4"/>
        <v>188</v>
      </c>
      <c r="O16" s="15" t="s">
        <v>13</v>
      </c>
      <c r="P16" s="39">
        <v>23</v>
      </c>
      <c r="Q16" s="39">
        <v>19</v>
      </c>
      <c r="R16" s="39">
        <v>1</v>
      </c>
      <c r="S16" s="39">
        <v>0</v>
      </c>
      <c r="T16" s="6">
        <f t="shared" si="2"/>
        <v>32.5</v>
      </c>
      <c r="U16" s="95">
        <f t="shared" si="5"/>
        <v>154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21</v>
      </c>
      <c r="J17" s="39">
        <v>28</v>
      </c>
      <c r="K17" s="39">
        <v>1</v>
      </c>
      <c r="L17" s="39">
        <v>1</v>
      </c>
      <c r="M17" s="6">
        <f t="shared" si="1"/>
        <v>43</v>
      </c>
      <c r="N17" s="2">
        <f t="shared" si="4"/>
        <v>169.5</v>
      </c>
      <c r="O17" s="15" t="s">
        <v>16</v>
      </c>
      <c r="P17" s="39">
        <v>14</v>
      </c>
      <c r="Q17" s="39">
        <v>17</v>
      </c>
      <c r="R17" s="39">
        <v>0</v>
      </c>
      <c r="S17" s="39">
        <v>0</v>
      </c>
      <c r="T17" s="6">
        <f t="shared" si="2"/>
        <v>24</v>
      </c>
      <c r="U17" s="95">
        <f t="shared" si="5"/>
        <v>134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19</v>
      </c>
      <c r="J18" s="39">
        <v>24</v>
      </c>
      <c r="K18" s="39">
        <v>2</v>
      </c>
      <c r="L18" s="39">
        <v>0</v>
      </c>
      <c r="M18" s="6">
        <f t="shared" si="1"/>
        <v>37.5</v>
      </c>
      <c r="N18" s="2">
        <f t="shared" si="4"/>
        <v>151.5</v>
      </c>
      <c r="O18" s="15" t="s">
        <v>41</v>
      </c>
      <c r="P18" s="39">
        <v>15</v>
      </c>
      <c r="Q18" s="39">
        <v>34</v>
      </c>
      <c r="R18" s="39">
        <v>1</v>
      </c>
      <c r="S18" s="39">
        <v>1</v>
      </c>
      <c r="T18" s="6">
        <f t="shared" si="2"/>
        <v>46</v>
      </c>
      <c r="U18" s="95">
        <f t="shared" si="5"/>
        <v>145.5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17</v>
      </c>
      <c r="J19" s="39">
        <v>29</v>
      </c>
      <c r="K19" s="39">
        <v>1</v>
      </c>
      <c r="L19" s="39">
        <v>0</v>
      </c>
      <c r="M19" s="6">
        <f t="shared" si="1"/>
        <v>39.5</v>
      </c>
      <c r="N19" s="2">
        <f t="shared" si="4"/>
        <v>151</v>
      </c>
      <c r="O19" s="15" t="s">
        <v>42</v>
      </c>
      <c r="P19" s="39">
        <v>18</v>
      </c>
      <c r="Q19" s="39">
        <v>35</v>
      </c>
      <c r="R19" s="39">
        <v>0</v>
      </c>
      <c r="S19" s="39">
        <v>0</v>
      </c>
      <c r="T19" s="6">
        <f t="shared" si="2"/>
        <v>44</v>
      </c>
      <c r="U19" s="95">
        <f t="shared" si="5"/>
        <v>146.5</v>
      </c>
    </row>
    <row r="20" spans="1:21" ht="24" customHeight="1" x14ac:dyDescent="0.2">
      <c r="A20" s="94" t="s">
        <v>11</v>
      </c>
      <c r="B20" s="99">
        <v>154</v>
      </c>
      <c r="C20" s="39">
        <v>49</v>
      </c>
      <c r="D20" s="39">
        <v>4</v>
      </c>
      <c r="E20" s="39">
        <v>1</v>
      </c>
      <c r="F20" s="6">
        <f t="shared" si="0"/>
        <v>136.5</v>
      </c>
      <c r="G20" s="2">
        <f t="shared" si="3"/>
        <v>136.5</v>
      </c>
      <c r="H20" s="15" t="s">
        <v>12</v>
      </c>
      <c r="I20" s="39">
        <v>15</v>
      </c>
      <c r="J20" s="39">
        <v>22</v>
      </c>
      <c r="K20" s="39">
        <v>1</v>
      </c>
      <c r="L20" s="39">
        <v>1</v>
      </c>
      <c r="M20" s="6">
        <f t="shared" si="1"/>
        <v>34</v>
      </c>
      <c r="N20" s="2">
        <f t="shared" si="4"/>
        <v>154</v>
      </c>
      <c r="O20" s="15" t="s">
        <v>109</v>
      </c>
      <c r="P20" s="39">
        <v>21</v>
      </c>
      <c r="Q20" s="39">
        <v>19</v>
      </c>
      <c r="R20" s="39">
        <v>0</v>
      </c>
      <c r="S20" s="39">
        <v>0</v>
      </c>
      <c r="T20" s="6">
        <f t="shared" si="2"/>
        <v>29.5</v>
      </c>
      <c r="U20" s="95">
        <f t="shared" si="5"/>
        <v>143.5</v>
      </c>
    </row>
    <row r="21" spans="1:21" ht="24" customHeight="1" x14ac:dyDescent="0.2">
      <c r="A21" s="94" t="s">
        <v>14</v>
      </c>
      <c r="B21" s="99">
        <v>138</v>
      </c>
      <c r="C21" s="39">
        <v>43</v>
      </c>
      <c r="D21" s="39">
        <v>3</v>
      </c>
      <c r="E21" s="39">
        <v>0</v>
      </c>
      <c r="F21" s="6">
        <f t="shared" si="0"/>
        <v>118</v>
      </c>
      <c r="G21" s="2">
        <f t="shared" si="3"/>
        <v>254.5</v>
      </c>
      <c r="H21" s="15" t="s">
        <v>15</v>
      </c>
      <c r="I21" s="39">
        <v>14</v>
      </c>
      <c r="J21" s="39">
        <v>26</v>
      </c>
      <c r="K21" s="39">
        <v>2</v>
      </c>
      <c r="L21" s="39">
        <v>0</v>
      </c>
      <c r="M21" s="6">
        <f t="shared" si="1"/>
        <v>37</v>
      </c>
      <c r="N21" s="2">
        <f t="shared" si="4"/>
        <v>148</v>
      </c>
      <c r="O21" s="15" t="s">
        <v>110</v>
      </c>
      <c r="P21" s="39">
        <v>17</v>
      </c>
      <c r="Q21" s="39">
        <v>23</v>
      </c>
      <c r="R21" s="39">
        <v>1</v>
      </c>
      <c r="S21" s="39">
        <v>0</v>
      </c>
      <c r="T21" s="6">
        <f t="shared" si="2"/>
        <v>33.5</v>
      </c>
      <c r="U21" s="95">
        <f t="shared" si="5"/>
        <v>153</v>
      </c>
    </row>
    <row r="22" spans="1:21" ht="24" customHeight="1" x14ac:dyDescent="0.2">
      <c r="A22" s="94" t="s">
        <v>17</v>
      </c>
      <c r="B22" s="99">
        <v>108</v>
      </c>
      <c r="C22" s="39">
        <v>64</v>
      </c>
      <c r="D22" s="39">
        <v>4</v>
      </c>
      <c r="E22" s="39">
        <v>1</v>
      </c>
      <c r="F22" s="6">
        <f t="shared" si="0"/>
        <v>128.5</v>
      </c>
      <c r="G22" s="2">
        <f t="shared" si="3"/>
        <v>383</v>
      </c>
      <c r="H22" s="15" t="s">
        <v>18</v>
      </c>
      <c r="I22" s="39">
        <v>24</v>
      </c>
      <c r="J22" s="39">
        <v>34</v>
      </c>
      <c r="K22" s="39">
        <v>2</v>
      </c>
      <c r="L22" s="39">
        <v>1</v>
      </c>
      <c r="M22" s="6">
        <f t="shared" si="1"/>
        <v>52.5</v>
      </c>
      <c r="N22" s="2">
        <f t="shared" si="4"/>
        <v>163</v>
      </c>
      <c r="O22" s="15" t="s">
        <v>111</v>
      </c>
      <c r="P22" s="39">
        <v>11</v>
      </c>
      <c r="Q22" s="39">
        <v>26</v>
      </c>
      <c r="R22" s="39">
        <v>0</v>
      </c>
      <c r="S22" s="39">
        <v>1</v>
      </c>
      <c r="T22" s="6">
        <f t="shared" si="2"/>
        <v>34</v>
      </c>
      <c r="U22" s="95">
        <f t="shared" si="5"/>
        <v>141</v>
      </c>
    </row>
    <row r="23" spans="1:21" ht="24" customHeight="1" x14ac:dyDescent="0.2">
      <c r="A23" s="94" t="s">
        <v>19</v>
      </c>
      <c r="B23" s="39">
        <v>59</v>
      </c>
      <c r="C23" s="39">
        <v>54</v>
      </c>
      <c r="D23" s="39">
        <v>1</v>
      </c>
      <c r="E23" s="39">
        <v>1</v>
      </c>
      <c r="F23" s="6">
        <f t="shared" si="0"/>
        <v>88</v>
      </c>
      <c r="G23" s="2">
        <f t="shared" si="3"/>
        <v>471</v>
      </c>
      <c r="H23" s="15" t="s">
        <v>20</v>
      </c>
      <c r="I23" s="39">
        <v>43</v>
      </c>
      <c r="J23" s="39">
        <v>41</v>
      </c>
      <c r="K23" s="39">
        <v>1</v>
      </c>
      <c r="L23" s="39">
        <v>1</v>
      </c>
      <c r="M23" s="6">
        <f t="shared" si="1"/>
        <v>67</v>
      </c>
      <c r="N23" s="2">
        <f t="shared" si="4"/>
        <v>190.5</v>
      </c>
      <c r="O23" s="15" t="s">
        <v>112</v>
      </c>
      <c r="P23" s="39">
        <v>11</v>
      </c>
      <c r="Q23" s="39">
        <v>33</v>
      </c>
      <c r="R23" s="39">
        <v>0</v>
      </c>
      <c r="S23" s="39">
        <v>0</v>
      </c>
      <c r="T23" s="6">
        <f t="shared" si="2"/>
        <v>38.5</v>
      </c>
      <c r="U23" s="95">
        <f t="shared" si="5"/>
        <v>135.5</v>
      </c>
    </row>
    <row r="24" spans="1:21" ht="24" customHeight="1" x14ac:dyDescent="0.2">
      <c r="A24" s="94" t="s">
        <v>21</v>
      </c>
      <c r="B24" s="39">
        <v>70</v>
      </c>
      <c r="C24" s="39">
        <v>56</v>
      </c>
      <c r="D24" s="39">
        <v>2</v>
      </c>
      <c r="E24" s="39">
        <v>1</v>
      </c>
      <c r="F24" s="6">
        <f t="shared" si="0"/>
        <v>97.5</v>
      </c>
      <c r="G24" s="2">
        <f t="shared" si="3"/>
        <v>432</v>
      </c>
      <c r="H24" s="15" t="s">
        <v>22</v>
      </c>
      <c r="I24" s="39">
        <v>38</v>
      </c>
      <c r="J24" s="39">
        <v>39</v>
      </c>
      <c r="K24" s="39">
        <v>2</v>
      </c>
      <c r="L24" s="39">
        <v>0</v>
      </c>
      <c r="M24" s="6">
        <f t="shared" si="1"/>
        <v>62</v>
      </c>
      <c r="N24" s="2">
        <f t="shared" si="4"/>
        <v>218.5</v>
      </c>
      <c r="O24" s="15" t="s">
        <v>118</v>
      </c>
      <c r="P24" s="39">
        <v>14</v>
      </c>
      <c r="Q24" s="39">
        <v>29</v>
      </c>
      <c r="R24" s="39">
        <v>0</v>
      </c>
      <c r="S24" s="39">
        <v>0</v>
      </c>
      <c r="T24" s="6">
        <f t="shared" si="2"/>
        <v>36</v>
      </c>
      <c r="U24" s="95">
        <f t="shared" si="5"/>
        <v>142</v>
      </c>
    </row>
    <row r="25" spans="1:21" ht="24" customHeight="1" x14ac:dyDescent="0.2">
      <c r="A25" s="94" t="s">
        <v>23</v>
      </c>
      <c r="B25" s="39">
        <v>59</v>
      </c>
      <c r="C25" s="39">
        <v>55</v>
      </c>
      <c r="D25" s="39">
        <v>0</v>
      </c>
      <c r="E25" s="39">
        <v>1</v>
      </c>
      <c r="F25" s="6">
        <f t="shared" si="0"/>
        <v>87</v>
      </c>
      <c r="G25" s="2">
        <f t="shared" si="3"/>
        <v>401</v>
      </c>
      <c r="H25" s="15" t="s">
        <v>24</v>
      </c>
      <c r="I25" s="39">
        <v>30</v>
      </c>
      <c r="J25" s="39">
        <v>33</v>
      </c>
      <c r="K25" s="39">
        <v>1</v>
      </c>
      <c r="L25" s="39">
        <v>0</v>
      </c>
      <c r="M25" s="6">
        <f t="shared" si="1"/>
        <v>50</v>
      </c>
      <c r="N25" s="2">
        <f t="shared" si="4"/>
        <v>231.5</v>
      </c>
      <c r="O25" s="15" t="s">
        <v>119</v>
      </c>
      <c r="P25" s="39">
        <v>9</v>
      </c>
      <c r="Q25" s="39">
        <v>27</v>
      </c>
      <c r="R25" s="39">
        <v>0</v>
      </c>
      <c r="S25" s="39">
        <v>0</v>
      </c>
      <c r="T25" s="6">
        <f t="shared" si="2"/>
        <v>31.5</v>
      </c>
      <c r="U25" s="95">
        <f t="shared" si="5"/>
        <v>140</v>
      </c>
    </row>
    <row r="26" spans="1:21" ht="24" customHeight="1" x14ac:dyDescent="0.2">
      <c r="A26" s="94" t="s">
        <v>37</v>
      </c>
      <c r="B26" s="39">
        <v>47</v>
      </c>
      <c r="C26" s="39">
        <v>64</v>
      </c>
      <c r="D26" s="39">
        <v>0</v>
      </c>
      <c r="E26" s="39">
        <v>1</v>
      </c>
      <c r="F26" s="6">
        <f t="shared" si="0"/>
        <v>90</v>
      </c>
      <c r="G26" s="2">
        <f t="shared" si="3"/>
        <v>362.5</v>
      </c>
      <c r="H26" s="15" t="s">
        <v>25</v>
      </c>
      <c r="I26" s="39">
        <v>38</v>
      </c>
      <c r="J26" s="39">
        <v>43</v>
      </c>
      <c r="K26" s="39">
        <v>0</v>
      </c>
      <c r="L26" s="39">
        <v>0</v>
      </c>
      <c r="M26" s="6">
        <f t="shared" si="1"/>
        <v>62</v>
      </c>
      <c r="N26" s="2">
        <f t="shared" si="4"/>
        <v>241</v>
      </c>
      <c r="O26" s="15" t="s">
        <v>120</v>
      </c>
      <c r="P26" s="39">
        <v>10</v>
      </c>
      <c r="Q26" s="39">
        <v>25</v>
      </c>
      <c r="R26" s="39">
        <v>0</v>
      </c>
      <c r="S26" s="39">
        <v>0</v>
      </c>
      <c r="T26" s="6">
        <f t="shared" si="2"/>
        <v>30</v>
      </c>
      <c r="U26" s="95">
        <f t="shared" si="5"/>
        <v>136</v>
      </c>
    </row>
    <row r="27" spans="1:21" ht="24" customHeight="1" x14ac:dyDescent="0.2">
      <c r="A27" s="94" t="s">
        <v>38</v>
      </c>
      <c r="B27" s="39">
        <v>35</v>
      </c>
      <c r="C27" s="39">
        <v>49</v>
      </c>
      <c r="D27" s="39">
        <v>2</v>
      </c>
      <c r="E27" s="39">
        <v>1</v>
      </c>
      <c r="F27" s="6">
        <f t="shared" si="0"/>
        <v>73</v>
      </c>
      <c r="G27" s="2">
        <f t="shared" si="3"/>
        <v>347.5</v>
      </c>
      <c r="H27" s="15" t="s">
        <v>26</v>
      </c>
      <c r="I27" s="39">
        <v>33</v>
      </c>
      <c r="J27" s="39">
        <v>46</v>
      </c>
      <c r="K27" s="39">
        <v>0</v>
      </c>
      <c r="L27" s="39">
        <v>2</v>
      </c>
      <c r="M27" s="6">
        <f t="shared" si="1"/>
        <v>67.5</v>
      </c>
      <c r="N27" s="2">
        <f t="shared" si="4"/>
        <v>241.5</v>
      </c>
      <c r="O27" s="15" t="s">
        <v>121</v>
      </c>
      <c r="P27" s="39">
        <v>7</v>
      </c>
      <c r="Q27" s="39">
        <v>26</v>
      </c>
      <c r="R27" s="39">
        <v>0</v>
      </c>
      <c r="S27" s="39">
        <v>0</v>
      </c>
      <c r="T27" s="6">
        <f t="shared" si="2"/>
        <v>29.5</v>
      </c>
      <c r="U27" s="95">
        <f t="shared" si="5"/>
        <v>127</v>
      </c>
    </row>
    <row r="28" spans="1:21" ht="24" customHeight="1" x14ac:dyDescent="0.2">
      <c r="A28" s="94" t="s">
        <v>39</v>
      </c>
      <c r="B28" s="39">
        <v>38</v>
      </c>
      <c r="C28" s="39">
        <v>50</v>
      </c>
      <c r="D28" s="39">
        <v>2</v>
      </c>
      <c r="E28" s="39">
        <v>1</v>
      </c>
      <c r="F28" s="6">
        <f t="shared" si="0"/>
        <v>75.5</v>
      </c>
      <c r="G28" s="2">
        <f t="shared" si="3"/>
        <v>325.5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179.5</v>
      </c>
      <c r="O28" s="15" t="s">
        <v>122</v>
      </c>
      <c r="P28" s="39">
        <v>4</v>
      </c>
      <c r="Q28" s="39">
        <v>29</v>
      </c>
      <c r="R28" s="39">
        <v>0</v>
      </c>
      <c r="S28" s="39">
        <v>0</v>
      </c>
      <c r="T28" s="6">
        <f t="shared" si="2"/>
        <v>31</v>
      </c>
      <c r="U28" s="95">
        <f t="shared" si="5"/>
        <v>122</v>
      </c>
    </row>
    <row r="29" spans="1:21" ht="24" customHeight="1" x14ac:dyDescent="0.2">
      <c r="A29" s="94" t="s">
        <v>40</v>
      </c>
      <c r="B29" s="39">
        <v>49</v>
      </c>
      <c r="C29" s="39">
        <v>43</v>
      </c>
      <c r="D29" s="39">
        <v>0</v>
      </c>
      <c r="E29" s="39">
        <v>0</v>
      </c>
      <c r="F29" s="6">
        <f t="shared" si="0"/>
        <v>67.5</v>
      </c>
      <c r="G29" s="2">
        <f t="shared" si="3"/>
        <v>306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129.5</v>
      </c>
      <c r="O29" s="15" t="s">
        <v>123</v>
      </c>
      <c r="P29" s="39">
        <v>6</v>
      </c>
      <c r="Q29" s="39">
        <v>24</v>
      </c>
      <c r="R29" s="39">
        <v>0</v>
      </c>
      <c r="S29" s="39">
        <v>0</v>
      </c>
      <c r="T29" s="6">
        <f t="shared" si="2"/>
        <v>27</v>
      </c>
      <c r="U29" s="95">
        <f t="shared" si="5"/>
        <v>117.5</v>
      </c>
    </row>
    <row r="30" spans="1:21" ht="24" customHeight="1" x14ac:dyDescent="0.2">
      <c r="A30" s="94" t="s">
        <v>103</v>
      </c>
      <c r="B30" s="39">
        <v>35</v>
      </c>
      <c r="C30" s="39">
        <v>36</v>
      </c>
      <c r="D30" s="39">
        <v>1</v>
      </c>
      <c r="E30" s="39">
        <v>1</v>
      </c>
      <c r="F30" s="6">
        <f t="shared" si="0"/>
        <v>58</v>
      </c>
      <c r="G30" s="2">
        <f t="shared" si="3"/>
        <v>274</v>
      </c>
      <c r="H30" s="16" t="s">
        <v>132</v>
      </c>
      <c r="I30" s="39">
        <v>31</v>
      </c>
      <c r="J30" s="39">
        <v>33</v>
      </c>
      <c r="K30" s="39">
        <v>1</v>
      </c>
      <c r="L30" s="39">
        <v>0</v>
      </c>
      <c r="M30" s="6">
        <f t="shared" si="1"/>
        <v>50.5</v>
      </c>
      <c r="N30" s="2">
        <f t="shared" si="4"/>
        <v>118</v>
      </c>
      <c r="O30" s="15" t="s">
        <v>124</v>
      </c>
      <c r="P30" s="99">
        <v>9</v>
      </c>
      <c r="Q30" s="99">
        <v>27</v>
      </c>
      <c r="R30" s="99">
        <v>0</v>
      </c>
      <c r="S30" s="99">
        <v>0</v>
      </c>
      <c r="T30" s="6">
        <f t="shared" si="2"/>
        <v>31.5</v>
      </c>
      <c r="U30" s="95">
        <f t="shared" si="5"/>
        <v>119</v>
      </c>
    </row>
    <row r="31" spans="1:21" ht="24" customHeight="1" thickBot="1" x14ac:dyDescent="0.25">
      <c r="A31" s="96" t="s">
        <v>104</v>
      </c>
      <c r="B31" s="40">
        <v>25</v>
      </c>
      <c r="C31" s="40">
        <v>47</v>
      </c>
      <c r="D31" s="40">
        <v>0</v>
      </c>
      <c r="E31" s="40">
        <v>1</v>
      </c>
      <c r="F31" s="7">
        <f t="shared" si="0"/>
        <v>62</v>
      </c>
      <c r="G31" s="3">
        <f t="shared" si="3"/>
        <v>263</v>
      </c>
      <c r="H31" s="17" t="s">
        <v>133</v>
      </c>
      <c r="I31" s="40">
        <v>39</v>
      </c>
      <c r="J31" s="40">
        <v>41</v>
      </c>
      <c r="K31" s="40">
        <v>2</v>
      </c>
      <c r="L31" s="40">
        <v>0</v>
      </c>
      <c r="M31" s="7">
        <f t="shared" si="1"/>
        <v>64.5</v>
      </c>
      <c r="N31" s="3">
        <f t="shared" si="4"/>
        <v>115</v>
      </c>
      <c r="O31" s="104" t="s">
        <v>125</v>
      </c>
      <c r="P31" s="40">
        <v>4</v>
      </c>
      <c r="Q31" s="40">
        <v>21</v>
      </c>
      <c r="R31" s="40">
        <v>0</v>
      </c>
      <c r="S31" s="40">
        <v>0</v>
      </c>
      <c r="T31" s="7">
        <f t="shared" si="2"/>
        <v>23</v>
      </c>
      <c r="U31" s="97">
        <f t="shared" si="5"/>
        <v>112.5</v>
      </c>
    </row>
    <row r="32" spans="1:21" ht="15" customHeight="1" x14ac:dyDescent="0.2">
      <c r="A32" s="128" t="s">
        <v>43</v>
      </c>
      <c r="B32" s="129"/>
      <c r="C32" s="125" t="s">
        <v>46</v>
      </c>
      <c r="D32" s="126"/>
      <c r="E32" s="126"/>
      <c r="F32" s="127"/>
      <c r="G32" s="44">
        <f>MAX(G13:G31)</f>
        <v>471</v>
      </c>
      <c r="H32" s="128" t="s">
        <v>44</v>
      </c>
      <c r="I32" s="129"/>
      <c r="J32" s="125" t="s">
        <v>46</v>
      </c>
      <c r="K32" s="126"/>
      <c r="L32" s="126"/>
      <c r="M32" s="127"/>
      <c r="N32" s="44">
        <f>MAX(N10:N31)</f>
        <v>241.5</v>
      </c>
      <c r="O32" s="128" t="s">
        <v>45</v>
      </c>
      <c r="P32" s="129"/>
      <c r="Q32" s="125" t="s">
        <v>46</v>
      </c>
      <c r="R32" s="126"/>
      <c r="S32" s="126"/>
      <c r="T32" s="127"/>
      <c r="U32" s="44">
        <f>MAX(U10:U31)</f>
        <v>205.5</v>
      </c>
    </row>
    <row r="33" spans="1:21" ht="15" customHeight="1" x14ac:dyDescent="0.2">
      <c r="A33" s="130"/>
      <c r="B33" s="131"/>
      <c r="C33" s="43" t="s">
        <v>58</v>
      </c>
      <c r="D33" s="45"/>
      <c r="E33" s="45"/>
      <c r="F33" s="46" t="s">
        <v>140</v>
      </c>
      <c r="G33" s="47"/>
      <c r="H33" s="130"/>
      <c r="I33" s="131"/>
      <c r="J33" s="43" t="s">
        <v>58</v>
      </c>
      <c r="K33" s="45"/>
      <c r="L33" s="45"/>
      <c r="M33" s="46" t="s">
        <v>141</v>
      </c>
      <c r="N33" s="47"/>
      <c r="O33" s="130"/>
      <c r="P33" s="131"/>
      <c r="Q33" s="43" t="s">
        <v>58</v>
      </c>
      <c r="R33" s="45"/>
      <c r="S33" s="45"/>
      <c r="T33" s="46" t="s">
        <v>142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47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52</v>
      </c>
      <c r="B5" s="112"/>
      <c r="C5" s="112"/>
      <c r="D5" s="122" t="str">
        <f>'G-1'!D5:H5</f>
        <v>CL 68 - CR 43</v>
      </c>
      <c r="E5" s="122"/>
      <c r="F5" s="122"/>
      <c r="G5" s="122"/>
      <c r="H5" s="122"/>
      <c r="I5" s="112" t="s">
        <v>49</v>
      </c>
      <c r="J5" s="112"/>
      <c r="K5" s="112"/>
      <c r="L5" s="123">
        <f>'G-1'!L5:N5</f>
        <v>0</v>
      </c>
      <c r="M5" s="123"/>
      <c r="N5" s="123"/>
      <c r="O5" s="9"/>
      <c r="P5" s="112" t="s">
        <v>53</v>
      </c>
      <c r="Q5" s="112"/>
      <c r="R5" s="112"/>
      <c r="S5" s="121" t="s">
        <v>114</v>
      </c>
      <c r="T5" s="121"/>
      <c r="U5" s="121"/>
    </row>
    <row r="6" spans="1:21" ht="12.75" customHeight="1" x14ac:dyDescent="0.2">
      <c r="A6" s="112" t="s">
        <v>51</v>
      </c>
      <c r="B6" s="112"/>
      <c r="C6" s="112"/>
      <c r="D6" s="119"/>
      <c r="E6" s="119"/>
      <c r="F6" s="119"/>
      <c r="G6" s="119"/>
      <c r="H6" s="119"/>
      <c r="I6" s="112" t="s">
        <v>55</v>
      </c>
      <c r="J6" s="112"/>
      <c r="K6" s="112"/>
      <c r="L6" s="124">
        <v>1</v>
      </c>
      <c r="M6" s="124"/>
      <c r="N6" s="124"/>
      <c r="O6" s="36"/>
      <c r="P6" s="112" t="s">
        <v>54</v>
      </c>
      <c r="Q6" s="112"/>
      <c r="R6" s="112"/>
      <c r="S6" s="117">
        <f>'G-1'!S6:U6</f>
        <v>43070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34</v>
      </c>
      <c r="B8" s="113" t="s">
        <v>32</v>
      </c>
      <c r="C8" s="114"/>
      <c r="D8" s="114"/>
      <c r="E8" s="115"/>
      <c r="F8" s="109" t="s">
        <v>33</v>
      </c>
      <c r="G8" s="109" t="s">
        <v>35</v>
      </c>
      <c r="H8" s="109" t="s">
        <v>34</v>
      </c>
      <c r="I8" s="113" t="s">
        <v>32</v>
      </c>
      <c r="J8" s="114"/>
      <c r="K8" s="114"/>
      <c r="L8" s="115"/>
      <c r="M8" s="109" t="s">
        <v>33</v>
      </c>
      <c r="N8" s="109" t="s">
        <v>35</v>
      </c>
      <c r="O8" s="109" t="s">
        <v>34</v>
      </c>
      <c r="P8" s="113" t="s">
        <v>32</v>
      </c>
      <c r="Q8" s="114"/>
      <c r="R8" s="114"/>
      <c r="S8" s="115"/>
      <c r="T8" s="109" t="s">
        <v>33</v>
      </c>
      <c r="U8" s="109" t="s">
        <v>35</v>
      </c>
    </row>
    <row r="9" spans="1:21" ht="12" customHeight="1" thickBot="1" x14ac:dyDescent="0.25">
      <c r="A9" s="111"/>
      <c r="B9" s="12" t="s">
        <v>48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48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48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28" t="s">
        <v>43</v>
      </c>
      <c r="B32" s="129"/>
      <c r="C32" s="125" t="s">
        <v>46</v>
      </c>
      <c r="D32" s="126"/>
      <c r="E32" s="126"/>
      <c r="F32" s="127"/>
      <c r="G32" s="44">
        <f>MAX(G13:G31)</f>
        <v>0</v>
      </c>
      <c r="H32" s="128" t="s">
        <v>44</v>
      </c>
      <c r="I32" s="129"/>
      <c r="J32" s="125" t="s">
        <v>46</v>
      </c>
      <c r="K32" s="126"/>
      <c r="L32" s="126"/>
      <c r="M32" s="127"/>
      <c r="N32" s="44">
        <f>MAX(N10:N31)</f>
        <v>0</v>
      </c>
      <c r="O32" s="128" t="s">
        <v>45</v>
      </c>
      <c r="P32" s="129"/>
      <c r="Q32" s="125" t="s">
        <v>46</v>
      </c>
      <c r="R32" s="126"/>
      <c r="S32" s="126"/>
      <c r="T32" s="127"/>
      <c r="U32" s="44">
        <f>MAX(U10:U31)</f>
        <v>0</v>
      </c>
    </row>
    <row r="33" spans="1:21" ht="15" customHeight="1" x14ac:dyDescent="0.2">
      <c r="A33" s="130"/>
      <c r="B33" s="131"/>
      <c r="C33" s="43" t="s">
        <v>58</v>
      </c>
      <c r="D33" s="45"/>
      <c r="E33" s="45"/>
      <c r="F33" s="46" t="s">
        <v>61</v>
      </c>
      <c r="G33" s="47"/>
      <c r="H33" s="130"/>
      <c r="I33" s="131"/>
      <c r="J33" s="43" t="s">
        <v>58</v>
      </c>
      <c r="K33" s="45"/>
      <c r="L33" s="45"/>
      <c r="M33" s="46" t="s">
        <v>59</v>
      </c>
      <c r="N33" s="47"/>
      <c r="O33" s="130"/>
      <c r="P33" s="131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47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9" zoomScaleNormal="100" workbookViewId="0">
      <selection activeCell="Y40" sqref="Y4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52</v>
      </c>
      <c r="B5" s="112"/>
      <c r="C5" s="112"/>
      <c r="D5" s="122" t="str">
        <f>'G-1'!D5:H5</f>
        <v>CL 68 - CR 43</v>
      </c>
      <c r="E5" s="122"/>
      <c r="F5" s="122"/>
      <c r="G5" s="122"/>
      <c r="H5" s="122"/>
      <c r="I5" s="112" t="s">
        <v>49</v>
      </c>
      <c r="J5" s="112"/>
      <c r="K5" s="112"/>
      <c r="L5" s="123">
        <f>'G-1'!L5:N5</f>
        <v>0</v>
      </c>
      <c r="M5" s="123"/>
      <c r="N5" s="123"/>
      <c r="O5" s="9"/>
      <c r="P5" s="112" t="s">
        <v>53</v>
      </c>
      <c r="Q5" s="112"/>
      <c r="R5" s="112"/>
      <c r="S5" s="121" t="s">
        <v>115</v>
      </c>
      <c r="T5" s="121"/>
      <c r="U5" s="121"/>
    </row>
    <row r="6" spans="1:21" ht="12.75" customHeight="1" x14ac:dyDescent="0.2">
      <c r="A6" s="112" t="s">
        <v>51</v>
      </c>
      <c r="B6" s="112"/>
      <c r="C6" s="112"/>
      <c r="D6" s="119" t="s">
        <v>143</v>
      </c>
      <c r="E6" s="119"/>
      <c r="F6" s="119"/>
      <c r="G6" s="119"/>
      <c r="H6" s="119"/>
      <c r="I6" s="112" t="s">
        <v>55</v>
      </c>
      <c r="J6" s="112"/>
      <c r="K6" s="112"/>
      <c r="L6" s="124">
        <v>3</v>
      </c>
      <c r="M6" s="124"/>
      <c r="N6" s="124"/>
      <c r="O6" s="36"/>
      <c r="P6" s="112" t="s">
        <v>54</v>
      </c>
      <c r="Q6" s="112"/>
      <c r="R6" s="112"/>
      <c r="S6" s="117">
        <f>'G-1'!S6:U6</f>
        <v>43070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34</v>
      </c>
      <c r="B8" s="113" t="s">
        <v>32</v>
      </c>
      <c r="C8" s="114"/>
      <c r="D8" s="114"/>
      <c r="E8" s="115"/>
      <c r="F8" s="109" t="s">
        <v>33</v>
      </c>
      <c r="G8" s="109" t="s">
        <v>35</v>
      </c>
      <c r="H8" s="109" t="s">
        <v>34</v>
      </c>
      <c r="I8" s="113" t="s">
        <v>32</v>
      </c>
      <c r="J8" s="114"/>
      <c r="K8" s="114"/>
      <c r="L8" s="115"/>
      <c r="M8" s="109" t="s">
        <v>33</v>
      </c>
      <c r="N8" s="109" t="s">
        <v>35</v>
      </c>
      <c r="O8" s="109" t="s">
        <v>34</v>
      </c>
      <c r="P8" s="113" t="s">
        <v>32</v>
      </c>
      <c r="Q8" s="114"/>
      <c r="R8" s="114"/>
      <c r="S8" s="115"/>
      <c r="T8" s="109" t="s">
        <v>33</v>
      </c>
      <c r="U8" s="109" t="s">
        <v>35</v>
      </c>
    </row>
    <row r="9" spans="1:21" ht="12" customHeight="1" thickBot="1" x14ac:dyDescent="0.25">
      <c r="A9" s="111"/>
      <c r="B9" s="12" t="s">
        <v>48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48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48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1289.5</v>
      </c>
      <c r="O10" s="92" t="s">
        <v>131</v>
      </c>
      <c r="P10" s="91">
        <v>111</v>
      </c>
      <c r="Q10" s="91">
        <v>329</v>
      </c>
      <c r="R10" s="91">
        <v>21</v>
      </c>
      <c r="S10" s="91">
        <v>7</v>
      </c>
      <c r="T10" s="103">
        <f t="shared" ref="T10:T31" si="2">P10*0.5+Q10*1+R10*2+S10*2.5</f>
        <v>444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847.5</v>
      </c>
      <c r="O11" s="15" t="s">
        <v>130</v>
      </c>
      <c r="P11" s="99">
        <v>120</v>
      </c>
      <c r="Q11" s="39">
        <v>384</v>
      </c>
      <c r="R11" s="39">
        <v>28</v>
      </c>
      <c r="S11" s="99">
        <v>6</v>
      </c>
      <c r="T11" s="6">
        <f t="shared" si="2"/>
        <v>515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87</v>
      </c>
      <c r="J12" s="99">
        <v>314</v>
      </c>
      <c r="K12" s="99">
        <v>30</v>
      </c>
      <c r="L12" s="99">
        <v>7</v>
      </c>
      <c r="M12" s="6">
        <f t="shared" si="1"/>
        <v>435</v>
      </c>
      <c r="N12" s="100">
        <f>M12+M11+M10+F31</f>
        <v>874</v>
      </c>
      <c r="O12" s="16" t="s">
        <v>29</v>
      </c>
      <c r="P12" s="99">
        <v>105</v>
      </c>
      <c r="Q12" s="39">
        <v>379</v>
      </c>
      <c r="R12" s="39">
        <v>25</v>
      </c>
      <c r="S12" s="99">
        <v>5</v>
      </c>
      <c r="T12" s="6">
        <f t="shared" si="2"/>
        <v>494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90</v>
      </c>
      <c r="J13" s="39">
        <v>322</v>
      </c>
      <c r="K13" s="39">
        <v>25</v>
      </c>
      <c r="L13" s="39">
        <v>9</v>
      </c>
      <c r="M13" s="6">
        <f t="shared" si="1"/>
        <v>439.5</v>
      </c>
      <c r="N13" s="2">
        <f>M13+M12+M11+M10</f>
        <v>874.5</v>
      </c>
      <c r="O13" s="16" t="s">
        <v>30</v>
      </c>
      <c r="P13" s="39">
        <v>126</v>
      </c>
      <c r="Q13" s="39">
        <v>361</v>
      </c>
      <c r="R13" s="39">
        <v>30</v>
      </c>
      <c r="S13" s="39">
        <v>4</v>
      </c>
      <c r="T13" s="6">
        <f t="shared" si="2"/>
        <v>494</v>
      </c>
      <c r="U13" s="95">
        <f>T13+T12+T11+T10</f>
        <v>1947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85</v>
      </c>
      <c r="J14" s="39">
        <v>278</v>
      </c>
      <c r="K14" s="39">
        <v>28</v>
      </c>
      <c r="L14" s="39">
        <v>14</v>
      </c>
      <c r="M14" s="6">
        <f t="shared" si="1"/>
        <v>411.5</v>
      </c>
      <c r="N14" s="2">
        <f t="shared" ref="N14:N31" si="4">M14+M13+M12+M11</f>
        <v>1286</v>
      </c>
      <c r="O14" s="16" t="s">
        <v>8</v>
      </c>
      <c r="P14" s="39">
        <v>118</v>
      </c>
      <c r="Q14" s="39">
        <v>333</v>
      </c>
      <c r="R14" s="39">
        <v>27</v>
      </c>
      <c r="S14" s="39">
        <v>2</v>
      </c>
      <c r="T14" s="6">
        <f t="shared" si="2"/>
        <v>451</v>
      </c>
      <c r="U14" s="95">
        <f t="shared" ref="U14:U31" si="5">T14+T13+T12+T11</f>
        <v>1954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83</v>
      </c>
      <c r="J15" s="39">
        <v>342</v>
      </c>
      <c r="K15" s="39">
        <v>23</v>
      </c>
      <c r="L15" s="39">
        <v>7</v>
      </c>
      <c r="M15" s="6">
        <f t="shared" si="1"/>
        <v>447</v>
      </c>
      <c r="N15" s="2">
        <f t="shared" si="4"/>
        <v>1733</v>
      </c>
      <c r="O15" s="15" t="s">
        <v>10</v>
      </c>
      <c r="P15" s="39">
        <v>112</v>
      </c>
      <c r="Q15" s="39">
        <v>303</v>
      </c>
      <c r="R15" s="39">
        <v>25</v>
      </c>
      <c r="S15" s="39">
        <v>1</v>
      </c>
      <c r="T15" s="6">
        <f t="shared" si="2"/>
        <v>411.5</v>
      </c>
      <c r="U15" s="95">
        <f t="shared" si="5"/>
        <v>1850.5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88</v>
      </c>
      <c r="J16" s="39">
        <v>327</v>
      </c>
      <c r="K16" s="39">
        <v>19</v>
      </c>
      <c r="L16" s="39">
        <v>11</v>
      </c>
      <c r="M16" s="6">
        <f t="shared" si="1"/>
        <v>436.5</v>
      </c>
      <c r="N16" s="2">
        <f t="shared" si="4"/>
        <v>1734.5</v>
      </c>
      <c r="O16" s="15" t="s">
        <v>13</v>
      </c>
      <c r="P16" s="39">
        <v>88</v>
      </c>
      <c r="Q16" s="39">
        <v>317</v>
      </c>
      <c r="R16" s="39">
        <v>27</v>
      </c>
      <c r="S16" s="39">
        <v>3</v>
      </c>
      <c r="T16" s="6">
        <f t="shared" si="2"/>
        <v>422.5</v>
      </c>
      <c r="U16" s="95">
        <f t="shared" si="5"/>
        <v>1779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86</v>
      </c>
      <c r="J17" s="39">
        <v>352</v>
      </c>
      <c r="K17" s="39">
        <v>28</v>
      </c>
      <c r="L17" s="39">
        <v>9</v>
      </c>
      <c r="M17" s="6">
        <f t="shared" si="1"/>
        <v>473.5</v>
      </c>
      <c r="N17" s="2">
        <f t="shared" si="4"/>
        <v>1768.5</v>
      </c>
      <c r="O17" s="15" t="s">
        <v>16</v>
      </c>
      <c r="P17" s="39">
        <v>75</v>
      </c>
      <c r="Q17" s="39">
        <v>325</v>
      </c>
      <c r="R17" s="39">
        <v>26</v>
      </c>
      <c r="S17" s="39">
        <v>2</v>
      </c>
      <c r="T17" s="6">
        <f t="shared" si="2"/>
        <v>419.5</v>
      </c>
      <c r="U17" s="95">
        <f t="shared" si="5"/>
        <v>1704.5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94</v>
      </c>
      <c r="J18" s="39">
        <v>311</v>
      </c>
      <c r="K18" s="39">
        <v>25</v>
      </c>
      <c r="L18" s="39">
        <v>7</v>
      </c>
      <c r="M18" s="6">
        <f t="shared" si="1"/>
        <v>425.5</v>
      </c>
      <c r="N18" s="2">
        <f t="shared" si="4"/>
        <v>1782.5</v>
      </c>
      <c r="O18" s="15" t="s">
        <v>41</v>
      </c>
      <c r="P18" s="39">
        <v>70</v>
      </c>
      <c r="Q18" s="39">
        <v>369</v>
      </c>
      <c r="R18" s="39">
        <v>27</v>
      </c>
      <c r="S18" s="39">
        <v>2</v>
      </c>
      <c r="T18" s="6">
        <f t="shared" si="2"/>
        <v>463</v>
      </c>
      <c r="U18" s="95">
        <f t="shared" si="5"/>
        <v>1716.5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87</v>
      </c>
      <c r="J19" s="39">
        <v>326</v>
      </c>
      <c r="K19" s="39">
        <v>26</v>
      </c>
      <c r="L19" s="39">
        <v>4</v>
      </c>
      <c r="M19" s="6">
        <f t="shared" si="1"/>
        <v>431.5</v>
      </c>
      <c r="N19" s="2">
        <f t="shared" si="4"/>
        <v>1767</v>
      </c>
      <c r="O19" s="15" t="s">
        <v>42</v>
      </c>
      <c r="P19" s="39">
        <v>69</v>
      </c>
      <c r="Q19" s="39">
        <v>328</v>
      </c>
      <c r="R19" s="39">
        <v>22</v>
      </c>
      <c r="S19" s="39">
        <v>1</v>
      </c>
      <c r="T19" s="6">
        <f t="shared" si="2"/>
        <v>409</v>
      </c>
      <c r="U19" s="95">
        <f t="shared" si="5"/>
        <v>1714</v>
      </c>
    </row>
    <row r="20" spans="1:21" ht="24" customHeight="1" x14ac:dyDescent="0.2">
      <c r="A20" s="94" t="s">
        <v>11</v>
      </c>
      <c r="B20" s="39">
        <v>157</v>
      </c>
      <c r="C20" s="39">
        <v>311</v>
      </c>
      <c r="D20" s="39">
        <v>21</v>
      </c>
      <c r="E20" s="39">
        <v>7</v>
      </c>
      <c r="F20" s="6">
        <f t="shared" si="0"/>
        <v>449</v>
      </c>
      <c r="G20" s="2">
        <f t="shared" si="3"/>
        <v>449</v>
      </c>
      <c r="H20" s="15" t="s">
        <v>12</v>
      </c>
      <c r="I20" s="39">
        <v>82</v>
      </c>
      <c r="J20" s="39">
        <v>311</v>
      </c>
      <c r="K20" s="39">
        <v>22</v>
      </c>
      <c r="L20" s="39">
        <v>5</v>
      </c>
      <c r="M20" s="6">
        <f t="shared" si="1"/>
        <v>408.5</v>
      </c>
      <c r="N20" s="2">
        <f t="shared" si="4"/>
        <v>1739</v>
      </c>
      <c r="O20" s="15" t="s">
        <v>109</v>
      </c>
      <c r="P20" s="39">
        <v>62</v>
      </c>
      <c r="Q20" s="39">
        <v>301</v>
      </c>
      <c r="R20" s="39">
        <v>19</v>
      </c>
      <c r="S20" s="39">
        <v>0</v>
      </c>
      <c r="T20" s="6">
        <f t="shared" si="2"/>
        <v>370</v>
      </c>
      <c r="U20" s="95">
        <f t="shared" si="5"/>
        <v>1661.5</v>
      </c>
    </row>
    <row r="21" spans="1:21" ht="24" customHeight="1" x14ac:dyDescent="0.2">
      <c r="A21" s="94" t="s">
        <v>14</v>
      </c>
      <c r="B21" s="39">
        <v>130</v>
      </c>
      <c r="C21" s="39">
        <v>291</v>
      </c>
      <c r="D21" s="39">
        <v>18</v>
      </c>
      <c r="E21" s="39">
        <v>9</v>
      </c>
      <c r="F21" s="6">
        <f t="shared" si="0"/>
        <v>414.5</v>
      </c>
      <c r="G21" s="2">
        <f t="shared" si="3"/>
        <v>863.5</v>
      </c>
      <c r="H21" s="15" t="s">
        <v>15</v>
      </c>
      <c r="I21" s="39">
        <v>81</v>
      </c>
      <c r="J21" s="39">
        <v>289</v>
      </c>
      <c r="K21" s="39">
        <v>20</v>
      </c>
      <c r="L21" s="39">
        <v>6</v>
      </c>
      <c r="M21" s="6">
        <f t="shared" si="1"/>
        <v>384.5</v>
      </c>
      <c r="N21" s="2">
        <f t="shared" si="4"/>
        <v>1650</v>
      </c>
      <c r="O21" s="15" t="s">
        <v>110</v>
      </c>
      <c r="P21" s="39">
        <v>56</v>
      </c>
      <c r="Q21" s="39">
        <v>291</v>
      </c>
      <c r="R21" s="39">
        <v>21</v>
      </c>
      <c r="S21" s="39">
        <v>2</v>
      </c>
      <c r="T21" s="6">
        <f t="shared" si="2"/>
        <v>366</v>
      </c>
      <c r="U21" s="95">
        <f t="shared" si="5"/>
        <v>1608</v>
      </c>
    </row>
    <row r="22" spans="1:21" ht="24" customHeight="1" x14ac:dyDescent="0.2">
      <c r="A22" s="94" t="s">
        <v>17</v>
      </c>
      <c r="B22" s="39">
        <v>119</v>
      </c>
      <c r="C22" s="39">
        <v>322</v>
      </c>
      <c r="D22" s="39">
        <v>31</v>
      </c>
      <c r="E22" s="39">
        <v>14</v>
      </c>
      <c r="F22" s="6">
        <f t="shared" si="0"/>
        <v>478.5</v>
      </c>
      <c r="G22" s="2">
        <f t="shared" si="3"/>
        <v>1342</v>
      </c>
      <c r="H22" s="15" t="s">
        <v>18</v>
      </c>
      <c r="I22" s="39">
        <v>81</v>
      </c>
      <c r="J22" s="39">
        <v>309</v>
      </c>
      <c r="K22" s="39">
        <v>18</v>
      </c>
      <c r="L22" s="39">
        <v>8</v>
      </c>
      <c r="M22" s="6">
        <f t="shared" si="1"/>
        <v>405.5</v>
      </c>
      <c r="N22" s="2">
        <f t="shared" si="4"/>
        <v>1630</v>
      </c>
      <c r="O22" s="15" t="s">
        <v>111</v>
      </c>
      <c r="P22" s="39">
        <v>51</v>
      </c>
      <c r="Q22" s="39">
        <v>284</v>
      </c>
      <c r="R22" s="39">
        <v>18</v>
      </c>
      <c r="S22" s="39">
        <v>2</v>
      </c>
      <c r="T22" s="6">
        <f t="shared" si="2"/>
        <v>350.5</v>
      </c>
      <c r="U22" s="95">
        <f t="shared" si="5"/>
        <v>1495.5</v>
      </c>
    </row>
    <row r="23" spans="1:21" ht="24" customHeight="1" x14ac:dyDescent="0.2">
      <c r="A23" s="94" t="s">
        <v>19</v>
      </c>
      <c r="B23" s="39">
        <v>100</v>
      </c>
      <c r="C23" s="39">
        <v>297</v>
      </c>
      <c r="D23" s="39">
        <v>24</v>
      </c>
      <c r="E23" s="39">
        <v>6</v>
      </c>
      <c r="F23" s="6">
        <f t="shared" si="0"/>
        <v>410</v>
      </c>
      <c r="G23" s="2">
        <f t="shared" si="3"/>
        <v>1752</v>
      </c>
      <c r="H23" s="15" t="s">
        <v>20</v>
      </c>
      <c r="I23" s="39">
        <v>97</v>
      </c>
      <c r="J23" s="39">
        <v>336</v>
      </c>
      <c r="K23" s="39">
        <v>22</v>
      </c>
      <c r="L23" s="39">
        <v>8</v>
      </c>
      <c r="M23" s="6">
        <f t="shared" si="1"/>
        <v>448.5</v>
      </c>
      <c r="N23" s="2">
        <f t="shared" si="4"/>
        <v>1647</v>
      </c>
      <c r="O23" s="15" t="s">
        <v>112</v>
      </c>
      <c r="P23" s="39">
        <v>55</v>
      </c>
      <c r="Q23" s="39">
        <v>306</v>
      </c>
      <c r="R23" s="39">
        <v>22</v>
      </c>
      <c r="S23" s="39">
        <v>2</v>
      </c>
      <c r="T23" s="6">
        <f t="shared" si="2"/>
        <v>382.5</v>
      </c>
      <c r="U23" s="95">
        <f t="shared" si="5"/>
        <v>1469</v>
      </c>
    </row>
    <row r="24" spans="1:21" ht="24" customHeight="1" x14ac:dyDescent="0.2">
      <c r="A24" s="94" t="s">
        <v>21</v>
      </c>
      <c r="B24" s="39">
        <v>89</v>
      </c>
      <c r="C24" s="39">
        <v>291</v>
      </c>
      <c r="D24" s="39">
        <v>30</v>
      </c>
      <c r="E24" s="39">
        <v>7</v>
      </c>
      <c r="F24" s="6">
        <f t="shared" si="0"/>
        <v>413</v>
      </c>
      <c r="G24" s="2">
        <f t="shared" si="3"/>
        <v>1716</v>
      </c>
      <c r="H24" s="15" t="s">
        <v>22</v>
      </c>
      <c r="I24" s="39">
        <v>100</v>
      </c>
      <c r="J24" s="39">
        <v>324</v>
      </c>
      <c r="K24" s="39">
        <v>20</v>
      </c>
      <c r="L24" s="39">
        <v>11</v>
      </c>
      <c r="M24" s="6">
        <f t="shared" si="1"/>
        <v>441.5</v>
      </c>
      <c r="N24" s="2">
        <f t="shared" si="4"/>
        <v>1680</v>
      </c>
      <c r="O24" s="15" t="s">
        <v>118</v>
      </c>
      <c r="P24" s="39">
        <v>61</v>
      </c>
      <c r="Q24" s="39">
        <v>344</v>
      </c>
      <c r="R24" s="39">
        <v>16</v>
      </c>
      <c r="S24" s="39">
        <v>1</v>
      </c>
      <c r="T24" s="6">
        <f t="shared" si="2"/>
        <v>409</v>
      </c>
      <c r="U24" s="95">
        <f t="shared" si="5"/>
        <v>1508</v>
      </c>
    </row>
    <row r="25" spans="1:21" ht="24" customHeight="1" x14ac:dyDescent="0.2">
      <c r="A25" s="94" t="s">
        <v>23</v>
      </c>
      <c r="B25" s="39">
        <v>101</v>
      </c>
      <c r="C25" s="39">
        <v>300</v>
      </c>
      <c r="D25" s="39">
        <v>28</v>
      </c>
      <c r="E25" s="39">
        <v>9</v>
      </c>
      <c r="F25" s="6">
        <f t="shared" si="0"/>
        <v>429</v>
      </c>
      <c r="G25" s="2">
        <f t="shared" si="3"/>
        <v>1730.5</v>
      </c>
      <c r="H25" s="15" t="s">
        <v>24</v>
      </c>
      <c r="I25" s="39">
        <v>82</v>
      </c>
      <c r="J25" s="39">
        <v>304</v>
      </c>
      <c r="K25" s="39">
        <v>19</v>
      </c>
      <c r="L25" s="39">
        <v>14</v>
      </c>
      <c r="M25" s="6">
        <f t="shared" si="1"/>
        <v>418</v>
      </c>
      <c r="N25" s="2">
        <f t="shared" si="4"/>
        <v>1713.5</v>
      </c>
      <c r="O25" s="15" t="s">
        <v>119</v>
      </c>
      <c r="P25" s="39">
        <v>47</v>
      </c>
      <c r="Q25" s="39">
        <v>203</v>
      </c>
      <c r="R25" s="39">
        <v>20</v>
      </c>
      <c r="S25" s="39">
        <v>1</v>
      </c>
      <c r="T25" s="6">
        <f t="shared" si="2"/>
        <v>269</v>
      </c>
      <c r="U25" s="95">
        <f t="shared" si="5"/>
        <v>1411</v>
      </c>
    </row>
    <row r="26" spans="1:21" ht="24" customHeight="1" x14ac:dyDescent="0.2">
      <c r="A26" s="94" t="s">
        <v>37</v>
      </c>
      <c r="B26" s="39">
        <v>86</v>
      </c>
      <c r="C26" s="39">
        <v>332</v>
      </c>
      <c r="D26" s="39">
        <v>26</v>
      </c>
      <c r="E26" s="39">
        <v>4</v>
      </c>
      <c r="F26" s="6">
        <f t="shared" si="0"/>
        <v>437</v>
      </c>
      <c r="G26" s="2">
        <f t="shared" si="3"/>
        <v>1689</v>
      </c>
      <c r="H26" s="15" t="s">
        <v>25</v>
      </c>
      <c r="I26" s="39">
        <v>69</v>
      </c>
      <c r="J26" s="39">
        <v>351</v>
      </c>
      <c r="K26" s="39">
        <v>28</v>
      </c>
      <c r="L26" s="39">
        <v>9</v>
      </c>
      <c r="M26" s="6">
        <f t="shared" si="1"/>
        <v>464</v>
      </c>
      <c r="N26" s="2">
        <f t="shared" si="4"/>
        <v>1772</v>
      </c>
      <c r="O26" s="15" t="s">
        <v>120</v>
      </c>
      <c r="P26" s="39">
        <v>52</v>
      </c>
      <c r="Q26" s="39">
        <v>297</v>
      </c>
      <c r="R26" s="39">
        <v>11</v>
      </c>
      <c r="S26" s="39">
        <v>2</v>
      </c>
      <c r="T26" s="6">
        <f t="shared" si="2"/>
        <v>350</v>
      </c>
      <c r="U26" s="95">
        <f t="shared" si="5"/>
        <v>1410.5</v>
      </c>
    </row>
    <row r="27" spans="1:21" ht="24" customHeight="1" x14ac:dyDescent="0.2">
      <c r="A27" s="94" t="s">
        <v>38</v>
      </c>
      <c r="B27" s="39">
        <v>106</v>
      </c>
      <c r="C27" s="39">
        <v>318</v>
      </c>
      <c r="D27" s="39">
        <v>21</v>
      </c>
      <c r="E27" s="39">
        <v>10</v>
      </c>
      <c r="F27" s="6">
        <f t="shared" si="0"/>
        <v>438</v>
      </c>
      <c r="G27" s="2">
        <f t="shared" si="3"/>
        <v>1717</v>
      </c>
      <c r="H27" s="15" t="s">
        <v>26</v>
      </c>
      <c r="I27" s="39">
        <v>97</v>
      </c>
      <c r="J27" s="39">
        <v>363</v>
      </c>
      <c r="K27" s="39">
        <v>29</v>
      </c>
      <c r="L27" s="39">
        <v>3</v>
      </c>
      <c r="M27" s="6">
        <f t="shared" si="1"/>
        <v>477</v>
      </c>
      <c r="N27" s="2">
        <f t="shared" si="4"/>
        <v>1800.5</v>
      </c>
      <c r="O27" s="15" t="s">
        <v>121</v>
      </c>
      <c r="P27" s="39">
        <v>45</v>
      </c>
      <c r="Q27" s="39">
        <v>344</v>
      </c>
      <c r="R27" s="39">
        <v>6</v>
      </c>
      <c r="S27" s="39">
        <v>1</v>
      </c>
      <c r="T27" s="6">
        <f t="shared" si="2"/>
        <v>381</v>
      </c>
      <c r="U27" s="95">
        <f t="shared" si="5"/>
        <v>1409</v>
      </c>
    </row>
    <row r="28" spans="1:21" ht="24" customHeight="1" x14ac:dyDescent="0.2">
      <c r="A28" s="94" t="s">
        <v>39</v>
      </c>
      <c r="B28" s="39">
        <v>113</v>
      </c>
      <c r="C28" s="39">
        <v>341</v>
      </c>
      <c r="D28" s="39">
        <v>19</v>
      </c>
      <c r="E28" s="39">
        <v>7</v>
      </c>
      <c r="F28" s="6">
        <f t="shared" si="0"/>
        <v>453</v>
      </c>
      <c r="G28" s="2">
        <f t="shared" si="3"/>
        <v>1757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1359</v>
      </c>
      <c r="O28" s="15" t="s">
        <v>122</v>
      </c>
      <c r="P28" s="39">
        <v>46</v>
      </c>
      <c r="Q28" s="39">
        <v>248</v>
      </c>
      <c r="R28" s="39">
        <v>10</v>
      </c>
      <c r="S28" s="39">
        <v>2</v>
      </c>
      <c r="T28" s="6">
        <f t="shared" si="2"/>
        <v>296</v>
      </c>
      <c r="U28" s="95">
        <f t="shared" si="5"/>
        <v>1296</v>
      </c>
    </row>
    <row r="29" spans="1:21" ht="24" customHeight="1" x14ac:dyDescent="0.2">
      <c r="A29" s="94" t="s">
        <v>40</v>
      </c>
      <c r="B29" s="39">
        <v>97</v>
      </c>
      <c r="C29" s="39">
        <v>335</v>
      </c>
      <c r="D29" s="39">
        <v>23</v>
      </c>
      <c r="E29" s="39">
        <v>5</v>
      </c>
      <c r="F29" s="6">
        <f t="shared" si="0"/>
        <v>442</v>
      </c>
      <c r="G29" s="2">
        <f t="shared" si="3"/>
        <v>1770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941</v>
      </c>
      <c r="O29" s="15" t="s">
        <v>123</v>
      </c>
      <c r="P29" s="39">
        <v>42</v>
      </c>
      <c r="Q29" s="39">
        <v>311</v>
      </c>
      <c r="R29" s="39">
        <v>11</v>
      </c>
      <c r="S29" s="39">
        <v>1</v>
      </c>
      <c r="T29" s="6">
        <f t="shared" si="2"/>
        <v>356.5</v>
      </c>
      <c r="U29" s="95">
        <f t="shared" si="5"/>
        <v>1383.5</v>
      </c>
    </row>
    <row r="30" spans="1:21" ht="24" customHeight="1" x14ac:dyDescent="0.2">
      <c r="A30" s="94" t="s">
        <v>103</v>
      </c>
      <c r="B30" s="39">
        <v>96</v>
      </c>
      <c r="C30" s="39">
        <v>298</v>
      </c>
      <c r="D30" s="39">
        <v>20</v>
      </c>
      <c r="E30" s="39">
        <v>9</v>
      </c>
      <c r="F30" s="6">
        <f t="shared" si="0"/>
        <v>408.5</v>
      </c>
      <c r="G30" s="2">
        <f t="shared" si="3"/>
        <v>1741.5</v>
      </c>
      <c r="H30" s="16" t="s">
        <v>132</v>
      </c>
      <c r="I30" s="39">
        <v>99</v>
      </c>
      <c r="J30" s="39">
        <v>331</v>
      </c>
      <c r="K30" s="39">
        <v>21</v>
      </c>
      <c r="L30" s="39">
        <v>6</v>
      </c>
      <c r="M30" s="6">
        <f t="shared" si="1"/>
        <v>437.5</v>
      </c>
      <c r="N30" s="2">
        <f t="shared" si="4"/>
        <v>914.5</v>
      </c>
      <c r="O30" s="15" t="s">
        <v>124</v>
      </c>
      <c r="P30" s="99">
        <v>31</v>
      </c>
      <c r="Q30" s="99">
        <v>233</v>
      </c>
      <c r="R30" s="99">
        <v>5</v>
      </c>
      <c r="S30" s="99">
        <v>0</v>
      </c>
      <c r="T30" s="6">
        <f t="shared" si="2"/>
        <v>258.5</v>
      </c>
      <c r="U30" s="95">
        <f t="shared" si="5"/>
        <v>1292</v>
      </c>
    </row>
    <row r="31" spans="1:21" ht="24" customHeight="1" thickBot="1" x14ac:dyDescent="0.25">
      <c r="A31" s="96" t="s">
        <v>104</v>
      </c>
      <c r="B31" s="40">
        <v>109</v>
      </c>
      <c r="C31" s="40">
        <v>322</v>
      </c>
      <c r="D31" s="40">
        <v>25</v>
      </c>
      <c r="E31" s="40">
        <v>5</v>
      </c>
      <c r="F31" s="7">
        <f t="shared" si="0"/>
        <v>439</v>
      </c>
      <c r="G31" s="3">
        <f t="shared" si="3"/>
        <v>1742.5</v>
      </c>
      <c r="H31" s="17" t="s">
        <v>133</v>
      </c>
      <c r="I31" s="40">
        <v>101</v>
      </c>
      <c r="J31" s="40">
        <v>340</v>
      </c>
      <c r="K31" s="40">
        <v>26</v>
      </c>
      <c r="L31" s="40">
        <v>9</v>
      </c>
      <c r="M31" s="7">
        <f t="shared" si="1"/>
        <v>465</v>
      </c>
      <c r="N31" s="3">
        <f t="shared" si="4"/>
        <v>902.5</v>
      </c>
      <c r="O31" s="104" t="s">
        <v>125</v>
      </c>
      <c r="P31" s="40">
        <v>21</v>
      </c>
      <c r="Q31" s="40">
        <v>211</v>
      </c>
      <c r="R31" s="40">
        <v>3</v>
      </c>
      <c r="S31" s="40">
        <v>0</v>
      </c>
      <c r="T31" s="7">
        <f t="shared" si="2"/>
        <v>227.5</v>
      </c>
      <c r="U31" s="97">
        <f t="shared" si="5"/>
        <v>1138.5</v>
      </c>
    </row>
    <row r="32" spans="1:21" ht="15" customHeight="1" x14ac:dyDescent="0.2">
      <c r="A32" s="128" t="s">
        <v>43</v>
      </c>
      <c r="B32" s="129"/>
      <c r="C32" s="125" t="s">
        <v>46</v>
      </c>
      <c r="D32" s="126"/>
      <c r="E32" s="126"/>
      <c r="F32" s="127"/>
      <c r="G32" s="44">
        <f>MAX(G13:G31)</f>
        <v>1770</v>
      </c>
      <c r="H32" s="128" t="s">
        <v>44</v>
      </c>
      <c r="I32" s="129"/>
      <c r="J32" s="125" t="s">
        <v>46</v>
      </c>
      <c r="K32" s="126"/>
      <c r="L32" s="126"/>
      <c r="M32" s="127"/>
      <c r="N32" s="44">
        <f>MAX(N10:N31)</f>
        <v>1800.5</v>
      </c>
      <c r="O32" s="128" t="s">
        <v>45</v>
      </c>
      <c r="P32" s="129"/>
      <c r="Q32" s="125" t="s">
        <v>46</v>
      </c>
      <c r="R32" s="126"/>
      <c r="S32" s="126"/>
      <c r="T32" s="127"/>
      <c r="U32" s="44">
        <f>MAX(U10:U31)</f>
        <v>1954</v>
      </c>
    </row>
    <row r="33" spans="1:21" ht="15" customHeight="1" x14ac:dyDescent="0.2">
      <c r="A33" s="130"/>
      <c r="B33" s="131"/>
      <c r="C33" s="43" t="s">
        <v>58</v>
      </c>
      <c r="D33" s="45"/>
      <c r="E33" s="45"/>
      <c r="F33" s="46" t="s">
        <v>144</v>
      </c>
      <c r="G33" s="47"/>
      <c r="H33" s="130"/>
      <c r="I33" s="131"/>
      <c r="J33" s="43" t="s">
        <v>58</v>
      </c>
      <c r="K33" s="45"/>
      <c r="L33" s="45"/>
      <c r="M33" s="46" t="s">
        <v>141</v>
      </c>
      <c r="N33" s="47"/>
      <c r="O33" s="130"/>
      <c r="P33" s="131"/>
      <c r="Q33" s="43" t="s">
        <v>58</v>
      </c>
      <c r="R33" s="45"/>
      <c r="S33" s="45"/>
      <c r="T33" s="46" t="s">
        <v>145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47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X32" sqref="X3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50</v>
      </c>
      <c r="B4" s="118"/>
      <c r="C4" s="118"/>
      <c r="D4" s="22"/>
      <c r="E4" s="122" t="s">
        <v>56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52</v>
      </c>
      <c r="B5" s="112"/>
      <c r="C5" s="112"/>
      <c r="D5" s="122" t="str">
        <f>'G-1'!D5:H5</f>
        <v>CL 68 - CR 43</v>
      </c>
      <c r="E5" s="122"/>
      <c r="F5" s="122"/>
      <c r="G5" s="122"/>
      <c r="H5" s="122"/>
      <c r="I5" s="112" t="s">
        <v>49</v>
      </c>
      <c r="J5" s="112"/>
      <c r="K5" s="112"/>
      <c r="L5" s="123">
        <f>'G-1'!L5:N5</f>
        <v>0</v>
      </c>
      <c r="M5" s="123"/>
      <c r="N5" s="123"/>
      <c r="O5" s="9"/>
      <c r="P5" s="112" t="s">
        <v>53</v>
      </c>
      <c r="Q5" s="112"/>
      <c r="R5" s="112"/>
      <c r="S5" s="121" t="s">
        <v>60</v>
      </c>
      <c r="T5" s="121"/>
      <c r="U5" s="121"/>
    </row>
    <row r="6" spans="1:21" ht="12.75" customHeight="1" x14ac:dyDescent="0.2">
      <c r="A6" s="112" t="s">
        <v>51</v>
      </c>
      <c r="B6" s="112"/>
      <c r="C6" s="112"/>
      <c r="D6" s="119"/>
      <c r="E6" s="119"/>
      <c r="F6" s="119"/>
      <c r="G6" s="119"/>
      <c r="H6" s="119"/>
      <c r="I6" s="112" t="s">
        <v>55</v>
      </c>
      <c r="J6" s="112"/>
      <c r="K6" s="112"/>
      <c r="L6" s="124">
        <v>1</v>
      </c>
      <c r="M6" s="124"/>
      <c r="N6" s="124"/>
      <c r="O6" s="36"/>
      <c r="P6" s="112" t="s">
        <v>54</v>
      </c>
      <c r="Q6" s="112"/>
      <c r="R6" s="112"/>
      <c r="S6" s="117">
        <f>'G-1'!S6:U6</f>
        <v>43070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34</v>
      </c>
      <c r="B8" s="113" t="s">
        <v>32</v>
      </c>
      <c r="C8" s="114"/>
      <c r="D8" s="114"/>
      <c r="E8" s="115"/>
      <c r="F8" s="109" t="s">
        <v>33</v>
      </c>
      <c r="G8" s="109" t="s">
        <v>35</v>
      </c>
      <c r="H8" s="109" t="s">
        <v>34</v>
      </c>
      <c r="I8" s="113" t="s">
        <v>32</v>
      </c>
      <c r="J8" s="114"/>
      <c r="K8" s="114"/>
      <c r="L8" s="115"/>
      <c r="M8" s="109" t="s">
        <v>33</v>
      </c>
      <c r="N8" s="109" t="s">
        <v>35</v>
      </c>
      <c r="O8" s="109" t="s">
        <v>34</v>
      </c>
      <c r="P8" s="113" t="s">
        <v>32</v>
      </c>
      <c r="Q8" s="114"/>
      <c r="R8" s="114"/>
      <c r="S8" s="115"/>
      <c r="T8" s="109" t="s">
        <v>33</v>
      </c>
      <c r="U8" s="143" t="s">
        <v>35</v>
      </c>
    </row>
    <row r="9" spans="1:21" ht="12" customHeight="1" thickBot="1" x14ac:dyDescent="0.25">
      <c r="A9" s="142"/>
      <c r="B9" s="12" t="s">
        <v>48</v>
      </c>
      <c r="C9" s="12" t="s">
        <v>0</v>
      </c>
      <c r="D9" s="12" t="s">
        <v>2</v>
      </c>
      <c r="E9" s="13" t="s">
        <v>3</v>
      </c>
      <c r="F9" s="142"/>
      <c r="G9" s="142"/>
      <c r="H9" s="142"/>
      <c r="I9" s="14" t="s">
        <v>48</v>
      </c>
      <c r="J9" s="14" t="s">
        <v>0</v>
      </c>
      <c r="K9" s="12" t="s">
        <v>2</v>
      </c>
      <c r="L9" s="13" t="s">
        <v>3</v>
      </c>
      <c r="M9" s="142"/>
      <c r="N9" s="142"/>
      <c r="O9" s="142"/>
      <c r="P9" s="14" t="s">
        <v>48</v>
      </c>
      <c r="Q9" s="14" t="s">
        <v>0</v>
      </c>
      <c r="R9" s="12" t="s">
        <v>2</v>
      </c>
      <c r="S9" s="13" t="s">
        <v>3</v>
      </c>
      <c r="T9" s="142"/>
      <c r="U9" s="144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1948</v>
      </c>
      <c r="O10" s="92" t="s">
        <v>131</v>
      </c>
      <c r="P10" s="91">
        <f>'G-1'!P10+'G-2'!P10+'G-3'!P10+'G-4'!P10</f>
        <v>251</v>
      </c>
      <c r="Q10" s="91">
        <f>'G-1'!Q10+'G-2'!Q10+'G-3'!Q10+'G-4'!Q10</f>
        <v>503</v>
      </c>
      <c r="R10" s="91">
        <f>'G-1'!R10+'G-2'!R10+'G-3'!R10+'G-4'!R10</f>
        <v>24</v>
      </c>
      <c r="S10" s="91">
        <f>'G-1'!S10+'G-2'!S10+'G-3'!S10+'G-4'!S10</f>
        <v>10</v>
      </c>
      <c r="T10" s="103">
        <f t="shared" ref="T10:T29" si="2">P10*0.5+Q10*1+R10*2+S10*2.5</f>
        <v>701.5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1286</v>
      </c>
      <c r="O11" s="15" t="s">
        <v>130</v>
      </c>
      <c r="P11" s="39">
        <f>'G-1'!P11+'G-2'!P11+'G-3'!P11+'G-4'!P11</f>
        <v>265</v>
      </c>
      <c r="Q11" s="39">
        <f>'G-1'!Q11+'G-2'!Q11+'G-3'!Q11+'G-4'!Q11</f>
        <v>551</v>
      </c>
      <c r="R11" s="39">
        <f>'G-1'!R11+'G-2'!R11+'G-3'!R11+'G-4'!R11</f>
        <v>30</v>
      </c>
      <c r="S11" s="39">
        <f>'G-1'!S11+'G-2'!S11+'G-3'!S11+'G-4'!S11</f>
        <v>8</v>
      </c>
      <c r="T11" s="6">
        <f t="shared" si="2"/>
        <v>763.5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187</v>
      </c>
      <c r="J12" s="39">
        <f>'G-1'!J12+'G-2'!J12+'G-3'!J12+'G-4'!J12</f>
        <v>472</v>
      </c>
      <c r="K12" s="39">
        <f>'G-1'!K12+'G-2'!K12+'G-3'!K12+'G-4'!K12</f>
        <v>30</v>
      </c>
      <c r="L12" s="39">
        <f>'G-1'!L12+'G-2'!L12+'G-3'!L12+'G-4'!L12</f>
        <v>10</v>
      </c>
      <c r="M12" s="6">
        <f t="shared" si="1"/>
        <v>650.5</v>
      </c>
      <c r="N12" s="100">
        <f>M12+M11+M10+F31</f>
        <v>1307.5</v>
      </c>
      <c r="O12" s="16" t="s">
        <v>29</v>
      </c>
      <c r="P12" s="39">
        <f>'G-1'!P12+'G-2'!P12+'G-3'!P12+'G-4'!P12</f>
        <v>239</v>
      </c>
      <c r="Q12" s="39">
        <f>'G-1'!Q12+'G-2'!Q12+'G-3'!Q12+'G-4'!Q12</f>
        <v>556</v>
      </c>
      <c r="R12" s="39">
        <f>'G-1'!R12+'G-2'!R12+'G-3'!R12+'G-4'!R12</f>
        <v>25</v>
      </c>
      <c r="S12" s="39">
        <f>'G-1'!S12+'G-2'!S12+'G-3'!S12+'G-4'!S12</f>
        <v>6</v>
      </c>
      <c r="T12" s="6">
        <f t="shared" si="2"/>
        <v>740.5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200</v>
      </c>
      <c r="J13" s="39">
        <f>'G-1'!J13+'G-2'!J13+'G-3'!J13+'G-4'!J13</f>
        <v>478</v>
      </c>
      <c r="K13" s="39">
        <f>'G-1'!K13+'G-2'!K13+'G-3'!K13+'G-4'!K13</f>
        <v>26</v>
      </c>
      <c r="L13" s="39">
        <f>'G-1'!L13+'G-2'!L13+'G-3'!L13+'G-4'!L13</f>
        <v>12</v>
      </c>
      <c r="M13" s="6">
        <f t="shared" si="1"/>
        <v>660</v>
      </c>
      <c r="N13" s="2">
        <f>M13+M12+M11+M10</f>
        <v>1310.5</v>
      </c>
      <c r="O13" s="16" t="s">
        <v>30</v>
      </c>
      <c r="P13" s="39">
        <f>'G-1'!P13+'G-2'!P13+'G-3'!P13+'G-4'!P13</f>
        <v>303</v>
      </c>
      <c r="Q13" s="39">
        <f>'G-1'!Q13+'G-2'!Q13+'G-3'!Q13+'G-4'!Q13</f>
        <v>533</v>
      </c>
      <c r="R13" s="39">
        <f>'G-1'!R13+'G-2'!R13+'G-3'!R13+'G-4'!R13</f>
        <v>31</v>
      </c>
      <c r="S13" s="39">
        <f>'G-1'!S13+'G-2'!S13+'G-3'!S13+'G-4'!S13</f>
        <v>7</v>
      </c>
      <c r="T13" s="6">
        <f t="shared" si="2"/>
        <v>764</v>
      </c>
      <c r="U13" s="95">
        <f>T13+T12+T11+T10</f>
        <v>2969.5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192</v>
      </c>
      <c r="J14" s="39">
        <f>'G-1'!J14+'G-2'!J14+'G-3'!J14+'G-4'!J14</f>
        <v>453</v>
      </c>
      <c r="K14" s="39">
        <f>'G-1'!K14+'G-2'!K14+'G-3'!K14+'G-4'!K14</f>
        <v>30</v>
      </c>
      <c r="L14" s="39">
        <f>'G-1'!L14+'G-2'!L14+'G-3'!L14+'G-4'!L14</f>
        <v>17</v>
      </c>
      <c r="M14" s="6">
        <f t="shared" si="1"/>
        <v>651.5</v>
      </c>
      <c r="N14" s="2">
        <f t="shared" ref="N14:N31" si="4">M14+M13+M12+M11</f>
        <v>1962</v>
      </c>
      <c r="O14" s="16" t="s">
        <v>8</v>
      </c>
      <c r="P14" s="39">
        <f>'G-1'!P14+'G-2'!P14+'G-3'!P14+'G-4'!P14</f>
        <v>278</v>
      </c>
      <c r="Q14" s="39">
        <f>'G-1'!Q14+'G-2'!Q14+'G-3'!Q14+'G-4'!Q14</f>
        <v>510</v>
      </c>
      <c r="R14" s="39">
        <f>'G-1'!R14+'G-2'!R14+'G-3'!R14+'G-4'!R14</f>
        <v>29</v>
      </c>
      <c r="S14" s="39">
        <f>'G-1'!S14+'G-2'!S14+'G-3'!S14+'G-4'!S14</f>
        <v>7</v>
      </c>
      <c r="T14" s="6">
        <f t="shared" si="2"/>
        <v>724.5</v>
      </c>
      <c r="U14" s="95">
        <f t="shared" ref="U14:U29" si="5">T14+T13+T12+T11</f>
        <v>2992.5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200</v>
      </c>
      <c r="J15" s="39">
        <f>'G-1'!J15+'G-2'!J15+'G-3'!J15+'G-4'!J15</f>
        <v>498</v>
      </c>
      <c r="K15" s="39">
        <f>'G-1'!K15+'G-2'!K15+'G-3'!K15+'G-4'!K15</f>
        <v>25</v>
      </c>
      <c r="L15" s="39">
        <f>'G-1'!L15+'G-2'!L15+'G-3'!L15+'G-4'!L15</f>
        <v>15</v>
      </c>
      <c r="M15" s="6">
        <f t="shared" si="1"/>
        <v>685.5</v>
      </c>
      <c r="N15" s="2">
        <f t="shared" si="4"/>
        <v>2647.5</v>
      </c>
      <c r="O15" s="15" t="s">
        <v>10</v>
      </c>
      <c r="P15" s="39">
        <f>'G-1'!P15+'G-2'!P15+'G-3'!P15+'G-4'!P15</f>
        <v>309</v>
      </c>
      <c r="Q15" s="39">
        <f>'G-1'!Q15+'G-2'!Q15+'G-3'!Q15+'G-4'!Q15</f>
        <v>496</v>
      </c>
      <c r="R15" s="39">
        <f>'G-1'!R15+'G-2'!R15+'G-3'!R15+'G-4'!R15</f>
        <v>25</v>
      </c>
      <c r="S15" s="39">
        <f>'G-1'!S15+'G-2'!S15+'G-3'!S15+'G-4'!S15</f>
        <v>4</v>
      </c>
      <c r="T15" s="6">
        <f t="shared" si="2"/>
        <v>710.5</v>
      </c>
      <c r="U15" s="95">
        <f t="shared" si="5"/>
        <v>2939.5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226</v>
      </c>
      <c r="J16" s="39">
        <f>'G-1'!J16+'G-2'!J16+'G-3'!J16+'G-4'!J16</f>
        <v>485</v>
      </c>
      <c r="K16" s="39">
        <f>'G-1'!K16+'G-2'!K16+'G-3'!K16+'G-4'!K16</f>
        <v>20</v>
      </c>
      <c r="L16" s="39">
        <f>'G-1'!L16+'G-2'!L16+'G-3'!L16+'G-4'!L16</f>
        <v>16</v>
      </c>
      <c r="M16" s="6">
        <f t="shared" si="1"/>
        <v>678</v>
      </c>
      <c r="N16" s="2">
        <f t="shared" si="4"/>
        <v>2675</v>
      </c>
      <c r="O16" s="15" t="s">
        <v>13</v>
      </c>
      <c r="P16" s="39">
        <f>'G-1'!P16+'G-2'!P16+'G-3'!P16+'G-4'!P16</f>
        <v>314</v>
      </c>
      <c r="Q16" s="39">
        <f>'G-1'!Q16+'G-2'!Q16+'G-3'!Q16+'G-4'!Q16</f>
        <v>500</v>
      </c>
      <c r="R16" s="39">
        <f>'G-1'!R16+'G-2'!R16+'G-3'!R16+'G-4'!R16</f>
        <v>28</v>
      </c>
      <c r="S16" s="39">
        <f>'G-1'!S16+'G-2'!S16+'G-3'!S16+'G-4'!S16</f>
        <v>5</v>
      </c>
      <c r="T16" s="6">
        <f t="shared" si="2"/>
        <v>725.5</v>
      </c>
      <c r="U16" s="95">
        <f t="shared" si="5"/>
        <v>2924.5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275</v>
      </c>
      <c r="J17" s="39">
        <f>'G-1'!J17+'G-2'!J17+'G-3'!J17+'G-4'!J17</f>
        <v>518</v>
      </c>
      <c r="K17" s="39">
        <f>'G-1'!K17+'G-2'!K17+'G-3'!K17+'G-4'!K17</f>
        <v>30</v>
      </c>
      <c r="L17" s="39">
        <f>'G-1'!L17+'G-2'!L17+'G-3'!L17+'G-4'!L17</f>
        <v>11</v>
      </c>
      <c r="M17" s="6">
        <f t="shared" si="1"/>
        <v>743</v>
      </c>
      <c r="N17" s="2">
        <f t="shared" si="4"/>
        <v>2758</v>
      </c>
      <c r="O17" s="15" t="s">
        <v>16</v>
      </c>
      <c r="P17" s="39">
        <f>'G-1'!P17+'G-2'!P17+'G-3'!P17+'G-4'!P17</f>
        <v>303</v>
      </c>
      <c r="Q17" s="39">
        <f>'G-1'!Q17+'G-2'!Q17+'G-3'!Q17+'G-4'!Q17</f>
        <v>505</v>
      </c>
      <c r="R17" s="39">
        <f>'G-1'!R17+'G-2'!R17+'G-3'!R17+'G-4'!R17</f>
        <v>26</v>
      </c>
      <c r="S17" s="39">
        <f>'G-1'!S17+'G-2'!S17+'G-3'!S17+'G-4'!S17</f>
        <v>2</v>
      </c>
      <c r="T17" s="6">
        <f t="shared" si="2"/>
        <v>713.5</v>
      </c>
      <c r="U17" s="95">
        <f t="shared" si="5"/>
        <v>2874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224</v>
      </c>
      <c r="J18" s="39">
        <f>'G-1'!J18+'G-2'!J18+'G-3'!J18+'G-4'!J18</f>
        <v>480</v>
      </c>
      <c r="K18" s="39">
        <f>'G-1'!K18+'G-2'!K18+'G-3'!K18+'G-4'!K18</f>
        <v>27</v>
      </c>
      <c r="L18" s="39">
        <f>'G-1'!L18+'G-2'!L18+'G-3'!L18+'G-4'!L18</f>
        <v>10</v>
      </c>
      <c r="M18" s="6">
        <f t="shared" si="1"/>
        <v>671</v>
      </c>
      <c r="N18" s="2">
        <f t="shared" si="4"/>
        <v>2777.5</v>
      </c>
      <c r="O18" s="15" t="s">
        <v>41</v>
      </c>
      <c r="P18" s="39">
        <f>'G-1'!P18+'G-2'!P18+'G-3'!P18+'G-4'!P18</f>
        <v>243</v>
      </c>
      <c r="Q18" s="39">
        <f>'G-1'!Q18+'G-2'!Q18+'G-3'!Q18+'G-4'!Q18</f>
        <v>566</v>
      </c>
      <c r="R18" s="39">
        <f>'G-1'!R18+'G-2'!R18+'G-3'!R18+'G-4'!R18</f>
        <v>28</v>
      </c>
      <c r="S18" s="39">
        <f>'G-1'!S18+'G-2'!S18+'G-3'!S18+'G-4'!S18</f>
        <v>5</v>
      </c>
      <c r="T18" s="6">
        <f t="shared" si="2"/>
        <v>756</v>
      </c>
      <c r="U18" s="95">
        <f t="shared" si="5"/>
        <v>2905.5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203</v>
      </c>
      <c r="J19" s="39">
        <f>'G-1'!J19+'G-2'!J19+'G-3'!J19+'G-4'!J19</f>
        <v>476</v>
      </c>
      <c r="K19" s="39">
        <f>'G-1'!K19+'G-2'!K19+'G-3'!K19+'G-4'!K19</f>
        <v>27</v>
      </c>
      <c r="L19" s="39">
        <f>'G-1'!L19+'G-2'!L19+'G-3'!L19+'G-4'!L19</f>
        <v>5</v>
      </c>
      <c r="M19" s="6">
        <f t="shared" si="1"/>
        <v>644</v>
      </c>
      <c r="N19" s="2">
        <f t="shared" si="4"/>
        <v>2736</v>
      </c>
      <c r="O19" s="15" t="s">
        <v>42</v>
      </c>
      <c r="P19" s="39">
        <f>'G-1'!P19+'G-2'!P19+'G-3'!P19+'G-4'!P19</f>
        <v>216</v>
      </c>
      <c r="Q19" s="39">
        <f>'G-1'!Q19+'G-2'!Q19+'G-3'!Q19+'G-4'!Q19</f>
        <v>525</v>
      </c>
      <c r="R19" s="39">
        <f>'G-1'!R19+'G-2'!R19+'G-3'!R19+'G-4'!R19</f>
        <v>22</v>
      </c>
      <c r="S19" s="39">
        <f>'G-1'!S19+'G-2'!S19+'G-3'!S19+'G-4'!S19</f>
        <v>1</v>
      </c>
      <c r="T19" s="6">
        <f t="shared" si="2"/>
        <v>679.5</v>
      </c>
      <c r="U19" s="95">
        <f t="shared" si="5"/>
        <v>2874.5</v>
      </c>
    </row>
    <row r="20" spans="1:21" ht="24" customHeight="1" x14ac:dyDescent="0.2">
      <c r="A20" s="94" t="s">
        <v>11</v>
      </c>
      <c r="B20" s="39">
        <f>'G-1'!B20+'G-2'!B20+'G-3'!B20+'G-4'!B20</f>
        <v>390</v>
      </c>
      <c r="C20" s="39">
        <f>'G-1'!C20+'G-2'!C20+'G-3'!C20+'G-4'!C20</f>
        <v>448</v>
      </c>
      <c r="D20" s="39">
        <f>'G-1'!D20+'G-2'!D20+'G-3'!D20+'G-4'!D20</f>
        <v>25</v>
      </c>
      <c r="E20" s="39">
        <f>'G-1'!E20+'G-2'!E20+'G-3'!E20+'G-4'!E20</f>
        <v>8</v>
      </c>
      <c r="F20" s="6">
        <f t="shared" si="0"/>
        <v>713</v>
      </c>
      <c r="G20" s="2">
        <f t="shared" si="3"/>
        <v>713</v>
      </c>
      <c r="H20" s="15" t="s">
        <v>12</v>
      </c>
      <c r="I20" s="39">
        <f>'G-1'!I20+'G-2'!I20+'G-3'!I20+'G-4'!I20</f>
        <v>194</v>
      </c>
      <c r="J20" s="39">
        <f>'G-1'!J20+'G-2'!J20+'G-3'!J20+'G-4'!J20</f>
        <v>456</v>
      </c>
      <c r="K20" s="39">
        <f>'G-1'!K20+'G-2'!K20+'G-3'!K20+'G-4'!K20</f>
        <v>23</v>
      </c>
      <c r="L20" s="39">
        <f>'G-1'!L20+'G-2'!L20+'G-3'!L20+'G-4'!L20</f>
        <v>8</v>
      </c>
      <c r="M20" s="6">
        <f t="shared" si="1"/>
        <v>619</v>
      </c>
      <c r="N20" s="2">
        <f t="shared" si="4"/>
        <v>2677</v>
      </c>
      <c r="O20" s="15" t="s">
        <v>109</v>
      </c>
      <c r="P20" s="39">
        <f>'G-1'!P20+'G-2'!P20+'G-3'!P20+'G-4'!P20</f>
        <v>195</v>
      </c>
      <c r="Q20" s="39">
        <f>'G-1'!Q20+'G-2'!Q20+'G-3'!Q20+'G-4'!Q20</f>
        <v>484</v>
      </c>
      <c r="R20" s="39">
        <f>'G-1'!R20+'G-2'!R20+'G-3'!R20+'G-4'!R20</f>
        <v>20</v>
      </c>
      <c r="S20" s="39">
        <f>'G-1'!S20+'G-2'!S20+'G-3'!S20+'G-4'!S20</f>
        <v>1</v>
      </c>
      <c r="T20" s="6">
        <f t="shared" si="2"/>
        <v>624</v>
      </c>
      <c r="U20" s="95">
        <f t="shared" si="5"/>
        <v>2773</v>
      </c>
    </row>
    <row r="21" spans="1:21" ht="24" customHeight="1" x14ac:dyDescent="0.2">
      <c r="A21" s="94" t="s">
        <v>14</v>
      </c>
      <c r="B21" s="39">
        <f>'G-1'!B21+'G-2'!B21+'G-3'!B21+'G-4'!B21</f>
        <v>358</v>
      </c>
      <c r="C21" s="39">
        <f>'G-1'!C21+'G-2'!C21+'G-3'!C21+'G-4'!C21</f>
        <v>433</v>
      </c>
      <c r="D21" s="39">
        <f>'G-1'!D21+'G-2'!D21+'G-3'!D21+'G-4'!D21</f>
        <v>21</v>
      </c>
      <c r="E21" s="39">
        <f>'G-1'!E21+'G-2'!E21+'G-3'!E21+'G-4'!E21</f>
        <v>11</v>
      </c>
      <c r="F21" s="6">
        <f t="shared" si="0"/>
        <v>681.5</v>
      </c>
      <c r="G21" s="2">
        <f t="shared" si="3"/>
        <v>1394.5</v>
      </c>
      <c r="H21" s="15" t="s">
        <v>15</v>
      </c>
      <c r="I21" s="39">
        <f>'G-1'!I21+'G-2'!I21+'G-3'!I21+'G-4'!I21</f>
        <v>194</v>
      </c>
      <c r="J21" s="39">
        <f>'G-1'!J21+'G-2'!J21+'G-3'!J21+'G-4'!J21</f>
        <v>440</v>
      </c>
      <c r="K21" s="39">
        <f>'G-1'!K21+'G-2'!K21+'G-3'!K21+'G-4'!K21</f>
        <v>22</v>
      </c>
      <c r="L21" s="39">
        <f>'G-1'!L21+'G-2'!L21+'G-3'!L21+'G-4'!L21</f>
        <v>7</v>
      </c>
      <c r="M21" s="6">
        <f t="shared" si="1"/>
        <v>598.5</v>
      </c>
      <c r="N21" s="2">
        <f t="shared" si="4"/>
        <v>2532.5</v>
      </c>
      <c r="O21" s="15" t="s">
        <v>110</v>
      </c>
      <c r="P21" s="39">
        <f>'G-1'!P21+'G-2'!P21+'G-3'!P21+'G-4'!P21</f>
        <v>168</v>
      </c>
      <c r="Q21" s="39">
        <f>'G-1'!Q21+'G-2'!Q21+'G-3'!Q21+'G-4'!Q21</f>
        <v>493</v>
      </c>
      <c r="R21" s="39">
        <f>'G-1'!R21+'G-2'!R21+'G-3'!R21+'G-4'!R21</f>
        <v>22</v>
      </c>
      <c r="S21" s="39">
        <f>'G-1'!S21+'G-2'!S21+'G-3'!S21+'G-4'!S21</f>
        <v>3</v>
      </c>
      <c r="T21" s="6">
        <f t="shared" si="2"/>
        <v>628.5</v>
      </c>
      <c r="U21" s="95">
        <f t="shared" si="5"/>
        <v>2688</v>
      </c>
    </row>
    <row r="22" spans="1:21" ht="24" customHeight="1" x14ac:dyDescent="0.2">
      <c r="A22" s="94" t="s">
        <v>17</v>
      </c>
      <c r="B22" s="39">
        <f>'G-1'!B22+'G-2'!B22+'G-3'!B22+'G-4'!B22</f>
        <v>310</v>
      </c>
      <c r="C22" s="39">
        <f>'G-1'!C22+'G-2'!C22+'G-3'!C22+'G-4'!C22</f>
        <v>486</v>
      </c>
      <c r="D22" s="39">
        <f>'G-1'!D22+'G-2'!D22+'G-3'!D22+'G-4'!D22</f>
        <v>35</v>
      </c>
      <c r="E22" s="39">
        <f>'G-1'!E22+'G-2'!E22+'G-3'!E22+'G-4'!E22</f>
        <v>17</v>
      </c>
      <c r="F22" s="6">
        <f t="shared" si="0"/>
        <v>753.5</v>
      </c>
      <c r="G22" s="2">
        <f t="shared" si="3"/>
        <v>2148</v>
      </c>
      <c r="H22" s="15" t="s">
        <v>18</v>
      </c>
      <c r="I22" s="39">
        <f>'G-1'!I22+'G-2'!I22+'G-3'!I22+'G-4'!I22</f>
        <v>156</v>
      </c>
      <c r="J22" s="39">
        <f>'G-1'!J22+'G-2'!J22+'G-3'!J22+'G-4'!J22</f>
        <v>431</v>
      </c>
      <c r="K22" s="39">
        <f>'G-1'!K22+'G-2'!K22+'G-3'!K22+'G-4'!K22</f>
        <v>20</v>
      </c>
      <c r="L22" s="39">
        <f>'G-1'!L22+'G-2'!L22+'G-3'!L22+'G-4'!L22</f>
        <v>11</v>
      </c>
      <c r="M22" s="6">
        <f t="shared" si="1"/>
        <v>576.5</v>
      </c>
      <c r="N22" s="2">
        <f t="shared" si="4"/>
        <v>2438</v>
      </c>
      <c r="O22" s="15" t="s">
        <v>111</v>
      </c>
      <c r="P22" s="39">
        <f>'G-1'!P22+'G-2'!P22+'G-3'!P22+'G-4'!P22</f>
        <v>128</v>
      </c>
      <c r="Q22" s="39">
        <f>'G-1'!Q22+'G-2'!Q22+'G-3'!Q22+'G-4'!Q22</f>
        <v>444</v>
      </c>
      <c r="R22" s="39">
        <f>'G-1'!R22+'G-2'!R22+'G-3'!R22+'G-4'!R22</f>
        <v>18</v>
      </c>
      <c r="S22" s="39">
        <f>'G-1'!S22+'G-2'!S22+'G-3'!S22+'G-4'!S22</f>
        <v>4</v>
      </c>
      <c r="T22" s="6">
        <f t="shared" si="2"/>
        <v>554</v>
      </c>
      <c r="U22" s="95">
        <f t="shared" si="5"/>
        <v>2486</v>
      </c>
    </row>
    <row r="23" spans="1:21" ht="24" customHeight="1" x14ac:dyDescent="0.2">
      <c r="A23" s="94" t="s">
        <v>19</v>
      </c>
      <c r="B23" s="39">
        <f>'G-1'!B23+'G-2'!B23+'G-3'!B23+'G-4'!B23</f>
        <v>239</v>
      </c>
      <c r="C23" s="39">
        <f>'G-1'!C23+'G-2'!C23+'G-3'!C23+'G-4'!C23</f>
        <v>444</v>
      </c>
      <c r="D23" s="39">
        <f>'G-1'!D23+'G-2'!D23+'G-3'!D23+'G-4'!D23</f>
        <v>25</v>
      </c>
      <c r="E23" s="39">
        <f>'G-1'!E23+'G-2'!E23+'G-3'!E23+'G-4'!E23</f>
        <v>9</v>
      </c>
      <c r="F23" s="6">
        <f t="shared" si="0"/>
        <v>636</v>
      </c>
      <c r="G23" s="2">
        <f t="shared" si="3"/>
        <v>2784</v>
      </c>
      <c r="H23" s="15" t="s">
        <v>20</v>
      </c>
      <c r="I23" s="39">
        <f>'G-1'!I23+'G-2'!I23+'G-3'!I23+'G-4'!I23</f>
        <v>198</v>
      </c>
      <c r="J23" s="39">
        <f>'G-1'!J23+'G-2'!J23+'G-3'!J23+'G-4'!J23</f>
        <v>469</v>
      </c>
      <c r="K23" s="39">
        <f>'G-1'!K23+'G-2'!K23+'G-3'!K23+'G-4'!K23</f>
        <v>23</v>
      </c>
      <c r="L23" s="39">
        <f>'G-1'!L23+'G-2'!L23+'G-3'!L23+'G-4'!L23</f>
        <v>10</v>
      </c>
      <c r="M23" s="6">
        <f t="shared" si="1"/>
        <v>639</v>
      </c>
      <c r="N23" s="2">
        <f t="shared" si="4"/>
        <v>2433</v>
      </c>
      <c r="O23" s="15" t="s">
        <v>112</v>
      </c>
      <c r="P23" s="39">
        <f>'G-1'!P23+'G-2'!P23+'G-3'!P23+'G-4'!P23</f>
        <v>111</v>
      </c>
      <c r="Q23" s="39">
        <f>'G-1'!Q23+'G-2'!Q23+'G-3'!Q23+'G-4'!Q23</f>
        <v>474</v>
      </c>
      <c r="R23" s="39">
        <f>'G-1'!R23+'G-2'!R23+'G-3'!R23+'G-4'!R23</f>
        <v>23</v>
      </c>
      <c r="S23" s="39">
        <f>'G-1'!S23+'G-2'!S23+'G-3'!S23+'G-4'!S23</f>
        <v>2</v>
      </c>
      <c r="T23" s="6">
        <f t="shared" si="2"/>
        <v>580.5</v>
      </c>
      <c r="U23" s="95">
        <f t="shared" si="5"/>
        <v>2387</v>
      </c>
    </row>
    <row r="24" spans="1:21" ht="24" customHeight="1" x14ac:dyDescent="0.2">
      <c r="A24" s="94" t="s">
        <v>21</v>
      </c>
      <c r="B24" s="39">
        <f>'G-1'!B24+'G-2'!B24+'G-3'!B24+'G-4'!B24</f>
        <v>227</v>
      </c>
      <c r="C24" s="39">
        <f>'G-1'!C24+'G-2'!C24+'G-3'!C24+'G-4'!C24</f>
        <v>459</v>
      </c>
      <c r="D24" s="39">
        <f>'G-1'!D24+'G-2'!D24+'G-3'!D24+'G-4'!D24</f>
        <v>33</v>
      </c>
      <c r="E24" s="39">
        <f>'G-1'!E24+'G-2'!E24+'G-3'!E24+'G-4'!E24</f>
        <v>8</v>
      </c>
      <c r="F24" s="6">
        <f t="shared" si="0"/>
        <v>658.5</v>
      </c>
      <c r="G24" s="2">
        <f t="shared" si="3"/>
        <v>2729.5</v>
      </c>
      <c r="H24" s="15" t="s">
        <v>22</v>
      </c>
      <c r="I24" s="39">
        <f>'G-1'!I24+'G-2'!I24+'G-3'!I24+'G-4'!I24</f>
        <v>191</v>
      </c>
      <c r="J24" s="39">
        <f>'G-1'!J24+'G-2'!J24+'G-3'!J24+'G-4'!J24</f>
        <v>459</v>
      </c>
      <c r="K24" s="39">
        <f>'G-1'!K24+'G-2'!K24+'G-3'!K24+'G-4'!K24</f>
        <v>24</v>
      </c>
      <c r="L24" s="39">
        <f>'G-1'!L24+'G-2'!L24+'G-3'!L24+'G-4'!L24</f>
        <v>16</v>
      </c>
      <c r="M24" s="6">
        <f t="shared" si="1"/>
        <v>642.5</v>
      </c>
      <c r="N24" s="2">
        <f t="shared" si="4"/>
        <v>2456.5</v>
      </c>
      <c r="O24" s="15" t="s">
        <v>118</v>
      </c>
      <c r="P24" s="39">
        <f>'G-1'!P24+'G-2'!P24+'G-3'!P24+'G-4'!P24</f>
        <v>116</v>
      </c>
      <c r="Q24" s="39">
        <f>'G-1'!Q24+'G-2'!Q24+'G-3'!Q24+'G-4'!Q24</f>
        <v>500</v>
      </c>
      <c r="R24" s="39">
        <f>'G-1'!R24+'G-2'!R24+'G-3'!R24+'G-4'!R24</f>
        <v>16</v>
      </c>
      <c r="S24" s="39">
        <f>'G-1'!S24+'G-2'!S24+'G-3'!S24+'G-4'!S24</f>
        <v>1</v>
      </c>
      <c r="T24" s="6">
        <f t="shared" si="2"/>
        <v>592.5</v>
      </c>
      <c r="U24" s="95">
        <f t="shared" si="5"/>
        <v>2355.5</v>
      </c>
    </row>
    <row r="25" spans="1:21" ht="24" customHeight="1" x14ac:dyDescent="0.2">
      <c r="A25" s="94" t="s">
        <v>23</v>
      </c>
      <c r="B25" s="39">
        <f>'G-1'!B25+'G-2'!B25+'G-3'!B25+'G-4'!B25</f>
        <v>235</v>
      </c>
      <c r="C25" s="39">
        <f>'G-1'!C25+'G-2'!C25+'G-3'!C25+'G-4'!C25</f>
        <v>470</v>
      </c>
      <c r="D25" s="39">
        <f>'G-1'!D25+'G-2'!D25+'G-3'!D25+'G-4'!D25</f>
        <v>29</v>
      </c>
      <c r="E25" s="39">
        <f>'G-1'!E25+'G-2'!E25+'G-3'!E25+'G-4'!E25</f>
        <v>12</v>
      </c>
      <c r="F25" s="6">
        <f t="shared" si="0"/>
        <v>675.5</v>
      </c>
      <c r="G25" s="2">
        <f t="shared" si="3"/>
        <v>2723.5</v>
      </c>
      <c r="H25" s="15" t="s">
        <v>24</v>
      </c>
      <c r="I25" s="39">
        <f>'G-1'!I25+'G-2'!I25+'G-3'!I25+'G-4'!I25</f>
        <v>172</v>
      </c>
      <c r="J25" s="39">
        <f>'G-1'!J25+'G-2'!J25+'G-3'!J25+'G-4'!J25</f>
        <v>432</v>
      </c>
      <c r="K25" s="39">
        <f>'G-1'!K25+'G-2'!K25+'G-3'!K25+'G-4'!K25</f>
        <v>21</v>
      </c>
      <c r="L25" s="39">
        <f>'G-1'!L25+'G-2'!L25+'G-3'!L25+'G-4'!L25</f>
        <v>14</v>
      </c>
      <c r="M25" s="6">
        <f t="shared" si="1"/>
        <v>595</v>
      </c>
      <c r="N25" s="2">
        <f t="shared" si="4"/>
        <v>2453</v>
      </c>
      <c r="O25" s="15" t="s">
        <v>119</v>
      </c>
      <c r="P25" s="39">
        <f>'G-1'!P25+'G-2'!P25+'G-3'!P25+'G-4'!P25</f>
        <v>121</v>
      </c>
      <c r="Q25" s="39">
        <f>'G-1'!Q25+'G-2'!Q25+'G-3'!Q25+'G-4'!Q25</f>
        <v>332</v>
      </c>
      <c r="R25" s="39">
        <f>'G-1'!R25+'G-2'!R25+'G-3'!R25+'G-4'!R25</f>
        <v>20</v>
      </c>
      <c r="S25" s="39">
        <f>'G-1'!S25+'G-2'!S25+'G-3'!S25+'G-4'!S25</f>
        <v>2</v>
      </c>
      <c r="T25" s="6">
        <f t="shared" si="2"/>
        <v>437.5</v>
      </c>
      <c r="U25" s="95">
        <f t="shared" si="5"/>
        <v>2164.5</v>
      </c>
    </row>
    <row r="26" spans="1:21" ht="24" customHeight="1" x14ac:dyDescent="0.2">
      <c r="A26" s="94" t="s">
        <v>37</v>
      </c>
      <c r="B26" s="39">
        <f>'G-1'!B26+'G-2'!B26+'G-3'!B26+'G-4'!B26</f>
        <v>214</v>
      </c>
      <c r="C26" s="39">
        <f>'G-1'!C26+'G-2'!C26+'G-3'!C26+'G-4'!C26</f>
        <v>506</v>
      </c>
      <c r="D26" s="39">
        <f>'G-1'!D26+'G-2'!D26+'G-3'!D26+'G-4'!D26</f>
        <v>26</v>
      </c>
      <c r="E26" s="39">
        <f>'G-1'!E26+'G-2'!E26+'G-3'!E26+'G-4'!E26</f>
        <v>5</v>
      </c>
      <c r="F26" s="6">
        <f t="shared" si="0"/>
        <v>677.5</v>
      </c>
      <c r="G26" s="2">
        <f t="shared" si="3"/>
        <v>2647.5</v>
      </c>
      <c r="H26" s="15" t="s">
        <v>25</v>
      </c>
      <c r="I26" s="39">
        <f>'G-1'!I26+'G-2'!I26+'G-3'!I26+'G-4'!I26</f>
        <v>174</v>
      </c>
      <c r="J26" s="39">
        <f>'G-1'!J26+'G-2'!J26+'G-3'!J26+'G-4'!J26</f>
        <v>512</v>
      </c>
      <c r="K26" s="39">
        <f>'G-1'!K26+'G-2'!K26+'G-3'!K26+'G-4'!K26</f>
        <v>29</v>
      </c>
      <c r="L26" s="39">
        <f>'G-1'!L26+'G-2'!L26+'G-3'!L26+'G-4'!L26</f>
        <v>14</v>
      </c>
      <c r="M26" s="6">
        <f t="shared" si="1"/>
        <v>692</v>
      </c>
      <c r="N26" s="2">
        <f t="shared" si="4"/>
        <v>2568.5</v>
      </c>
      <c r="O26" s="15" t="s">
        <v>120</v>
      </c>
      <c r="P26" s="39">
        <f>'G-1'!P26+'G-2'!P26+'G-3'!P26+'G-4'!P26</f>
        <v>104</v>
      </c>
      <c r="Q26" s="39">
        <f>'G-1'!Q26+'G-2'!Q26+'G-3'!Q26+'G-4'!Q26</f>
        <v>440</v>
      </c>
      <c r="R26" s="39">
        <f>'G-1'!R26+'G-2'!R26+'G-3'!R26+'G-4'!R26</f>
        <v>11</v>
      </c>
      <c r="S26" s="39">
        <f>'G-1'!S26+'G-2'!S26+'G-3'!S26+'G-4'!S26</f>
        <v>2</v>
      </c>
      <c r="T26" s="6">
        <f t="shared" si="2"/>
        <v>519</v>
      </c>
      <c r="U26" s="95">
        <f t="shared" si="5"/>
        <v>2129.5</v>
      </c>
    </row>
    <row r="27" spans="1:21" ht="24" customHeight="1" x14ac:dyDescent="0.2">
      <c r="A27" s="94" t="s">
        <v>38</v>
      </c>
      <c r="B27" s="39">
        <f>'G-1'!B27+'G-2'!B27+'G-3'!B27+'G-4'!B27</f>
        <v>207</v>
      </c>
      <c r="C27" s="39">
        <f>'G-1'!C27+'G-2'!C27+'G-3'!C27+'G-4'!C27</f>
        <v>466</v>
      </c>
      <c r="D27" s="39">
        <f>'G-1'!D27+'G-2'!D27+'G-3'!D27+'G-4'!D27</f>
        <v>23</v>
      </c>
      <c r="E27" s="39">
        <f>'G-1'!E27+'G-2'!E27+'G-3'!E27+'G-4'!E27</f>
        <v>14</v>
      </c>
      <c r="F27" s="6">
        <f t="shared" si="0"/>
        <v>650.5</v>
      </c>
      <c r="G27" s="2">
        <f t="shared" si="3"/>
        <v>2662</v>
      </c>
      <c r="H27" s="15" t="s">
        <v>26</v>
      </c>
      <c r="I27" s="39">
        <f>'G-1'!I27+'G-2'!I27+'G-3'!I27+'G-4'!I27</f>
        <v>200</v>
      </c>
      <c r="J27" s="39">
        <f>'G-1'!J27+'G-2'!J27+'G-3'!J27+'G-4'!J27</f>
        <v>531</v>
      </c>
      <c r="K27" s="39">
        <f>'G-1'!K27+'G-2'!K27+'G-3'!K27+'G-4'!K27</f>
        <v>30</v>
      </c>
      <c r="L27" s="39">
        <f>'G-1'!L27+'G-2'!L27+'G-3'!L27+'G-4'!L27</f>
        <v>10</v>
      </c>
      <c r="M27" s="6">
        <f t="shared" si="1"/>
        <v>716</v>
      </c>
      <c r="N27" s="2">
        <f t="shared" si="4"/>
        <v>2645.5</v>
      </c>
      <c r="O27" s="15" t="s">
        <v>121</v>
      </c>
      <c r="P27" s="39">
        <f>'G-1'!P27+'G-2'!P27+'G-3'!P27+'G-4'!P27</f>
        <v>90</v>
      </c>
      <c r="Q27" s="39">
        <f>'G-1'!Q27+'G-2'!Q27+'G-3'!Q27+'G-4'!Q27</f>
        <v>477</v>
      </c>
      <c r="R27" s="39">
        <f>'G-1'!R27+'G-2'!R27+'G-3'!R27+'G-4'!R27</f>
        <v>6</v>
      </c>
      <c r="S27" s="39">
        <f>'G-1'!S27+'G-2'!S27+'G-3'!S27+'G-4'!S27</f>
        <v>1</v>
      </c>
      <c r="T27" s="6">
        <f t="shared" si="2"/>
        <v>536.5</v>
      </c>
      <c r="U27" s="95">
        <f t="shared" si="5"/>
        <v>2085.5</v>
      </c>
    </row>
    <row r="28" spans="1:21" ht="24" customHeight="1" x14ac:dyDescent="0.2">
      <c r="A28" s="94" t="s">
        <v>39</v>
      </c>
      <c r="B28" s="39">
        <f>'G-1'!B28+'G-2'!B28+'G-3'!B28+'G-4'!B28</f>
        <v>194</v>
      </c>
      <c r="C28" s="39">
        <f>'G-1'!C28+'G-2'!C28+'G-3'!C28+'G-4'!C28</f>
        <v>493</v>
      </c>
      <c r="D28" s="39">
        <f>'G-1'!D28+'G-2'!D28+'G-3'!D28+'G-4'!D28</f>
        <v>21</v>
      </c>
      <c r="E28" s="39">
        <f>'G-1'!E28+'G-2'!E28+'G-3'!E28+'G-4'!E28</f>
        <v>13</v>
      </c>
      <c r="F28" s="6">
        <f t="shared" si="0"/>
        <v>664.5</v>
      </c>
      <c r="G28" s="2">
        <f t="shared" si="3"/>
        <v>2668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2003</v>
      </c>
      <c r="O28" s="15" t="s">
        <v>122</v>
      </c>
      <c r="P28" s="39">
        <f>'G-1'!P28+'G-2'!P28+'G-3'!P28+'G-4'!P28</f>
        <v>89</v>
      </c>
      <c r="Q28" s="39">
        <f>'G-1'!Q28+'G-2'!Q28+'G-3'!Q28+'G-4'!Q28</f>
        <v>381</v>
      </c>
      <c r="R28" s="39">
        <f>'G-1'!R28+'G-2'!R28+'G-3'!R28+'G-4'!R28</f>
        <v>10</v>
      </c>
      <c r="S28" s="39">
        <f>'G-1'!S28+'G-2'!S28+'G-3'!S28+'G-4'!S28</f>
        <v>2</v>
      </c>
      <c r="T28" s="6">
        <f t="shared" si="2"/>
        <v>450.5</v>
      </c>
      <c r="U28" s="95">
        <f t="shared" si="5"/>
        <v>1943.5</v>
      </c>
    </row>
    <row r="29" spans="1:21" ht="24" customHeight="1" x14ac:dyDescent="0.2">
      <c r="A29" s="94" t="s">
        <v>40</v>
      </c>
      <c r="B29" s="39">
        <f>'G-1'!B29+'G-2'!B29+'G-3'!B29+'G-4'!B29</f>
        <v>218</v>
      </c>
      <c r="C29" s="39">
        <f>'G-1'!C29+'G-2'!C29+'G-3'!C29+'G-4'!C29</f>
        <v>487</v>
      </c>
      <c r="D29" s="39">
        <f>'G-1'!D29+'G-2'!D29+'G-3'!D29+'G-4'!D29</f>
        <v>23</v>
      </c>
      <c r="E29" s="39">
        <f>'G-1'!E29+'G-2'!E29+'G-3'!E29+'G-4'!E29</f>
        <v>8</v>
      </c>
      <c r="F29" s="6">
        <f t="shared" si="0"/>
        <v>662</v>
      </c>
      <c r="G29" s="2">
        <f t="shared" si="3"/>
        <v>2654.5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1408</v>
      </c>
      <c r="O29" s="15" t="s">
        <v>123</v>
      </c>
      <c r="P29" s="39">
        <f>'G-1'!P29+'G-2'!P29+'G-3'!P29+'G-4'!P29</f>
        <v>74</v>
      </c>
      <c r="Q29" s="39">
        <f>'G-1'!Q29+'G-2'!Q29+'G-3'!Q29+'G-4'!Q29</f>
        <v>415</v>
      </c>
      <c r="R29" s="39">
        <f>'G-1'!R29+'G-2'!R29+'G-3'!R29+'G-4'!R29</f>
        <v>11</v>
      </c>
      <c r="S29" s="39">
        <f>'G-1'!S29+'G-2'!S29+'G-3'!S29+'G-4'!S29</f>
        <v>1</v>
      </c>
      <c r="T29" s="6">
        <f t="shared" si="2"/>
        <v>476.5</v>
      </c>
      <c r="U29" s="95">
        <f t="shared" si="5"/>
        <v>1982.5</v>
      </c>
    </row>
    <row r="30" spans="1:21" ht="24" customHeight="1" x14ac:dyDescent="0.2">
      <c r="A30" s="94" t="s">
        <v>103</v>
      </c>
      <c r="B30" s="39">
        <f>'G-1'!B30+'G-2'!B30+'G-3'!B30+'G-4'!B30</f>
        <v>199</v>
      </c>
      <c r="C30" s="39">
        <f>'G-1'!C30+'G-2'!C30+'G-3'!C30+'G-4'!C30</f>
        <v>450</v>
      </c>
      <c r="D30" s="39">
        <f>'G-1'!D30+'G-2'!D30+'G-3'!D30+'G-4'!D30</f>
        <v>21</v>
      </c>
      <c r="E30" s="39">
        <f>'G-1'!E30+'G-2'!E30+'G-3'!E30+'G-4'!E30</f>
        <v>15</v>
      </c>
      <c r="F30" s="6">
        <f t="shared" si="0"/>
        <v>629</v>
      </c>
      <c r="G30" s="2">
        <f t="shared" si="3"/>
        <v>2606</v>
      </c>
      <c r="H30" s="16" t="s">
        <v>132</v>
      </c>
      <c r="I30" s="39">
        <f>'G-1'!I30+'G-2'!I30+'G-3'!I30+'G-4'!I30</f>
        <v>208</v>
      </c>
      <c r="J30" s="39">
        <f>'G-1'!J30+'G-2'!J30+'G-3'!J30+'G-4'!J30</f>
        <v>497</v>
      </c>
      <c r="K30" s="39">
        <f>'G-1'!K30+'G-2'!K30+'G-3'!K30+'G-4'!K30</f>
        <v>22</v>
      </c>
      <c r="L30" s="39">
        <f>'G-1'!L30+'G-2'!L30+'G-3'!L30+'G-4'!L30</f>
        <v>8</v>
      </c>
      <c r="M30" s="6">
        <f t="shared" si="1"/>
        <v>665</v>
      </c>
      <c r="N30" s="2">
        <f t="shared" si="4"/>
        <v>1381</v>
      </c>
      <c r="O30" s="15" t="s">
        <v>124</v>
      </c>
      <c r="P30" s="99">
        <f>'G-1'!P30+'G-2'!P30+'G-3'!P30+'G-4'!P30</f>
        <v>68</v>
      </c>
      <c r="Q30" s="99">
        <f>'G-1'!Q30+'G-2'!Q30+'G-3'!Q30+'G-4'!Q30</f>
        <v>335</v>
      </c>
      <c r="R30" s="99">
        <f>'G-1'!R30+'G-2'!R30+'G-3'!R30+'G-4'!R30</f>
        <v>5</v>
      </c>
      <c r="S30" s="99">
        <f>'G-1'!S30+'G-2'!S30+'G-3'!S30+'G-4'!S30</f>
        <v>0</v>
      </c>
      <c r="T30" s="6">
        <f t="shared" ref="T30:T31" si="6">P30*0.5+Q30*1+R30*2+S30*2.5</f>
        <v>379</v>
      </c>
      <c r="U30" s="95">
        <f t="shared" ref="U30:U31" si="7">T30+T29+T28+T27</f>
        <v>1842.5</v>
      </c>
    </row>
    <row r="31" spans="1:21" ht="24" customHeight="1" thickBot="1" x14ac:dyDescent="0.25">
      <c r="A31" s="96" t="s">
        <v>104</v>
      </c>
      <c r="B31" s="40">
        <f>'G-1'!B31+'G-2'!B31+'G-3'!B31+'G-4'!B31</f>
        <v>192</v>
      </c>
      <c r="C31" s="40">
        <f>'G-1'!C31+'G-2'!C31+'G-3'!C31+'G-4'!C31</f>
        <v>496</v>
      </c>
      <c r="D31" s="40">
        <f>'G-1'!D31+'G-2'!D31+'G-3'!D31+'G-4'!D31</f>
        <v>25</v>
      </c>
      <c r="E31" s="40">
        <f>'G-1'!E31+'G-2'!E31+'G-3'!E31+'G-4'!E31</f>
        <v>6</v>
      </c>
      <c r="F31" s="7">
        <f t="shared" si="0"/>
        <v>657</v>
      </c>
      <c r="G31" s="3">
        <f t="shared" si="3"/>
        <v>2612.5</v>
      </c>
      <c r="H31" s="17" t="s">
        <v>133</v>
      </c>
      <c r="I31" s="40">
        <f>'G-1'!I31+'G-2'!I31+'G-3'!I31+'G-4'!I31</f>
        <v>224</v>
      </c>
      <c r="J31" s="40">
        <f>'G-1'!J31+'G-2'!J31+'G-3'!J31+'G-4'!J31</f>
        <v>519</v>
      </c>
      <c r="K31" s="40">
        <f>'G-1'!K31+'G-2'!K31+'G-3'!K31+'G-4'!K31</f>
        <v>28</v>
      </c>
      <c r="L31" s="40">
        <f>'G-1'!L31+'G-2'!L31+'G-3'!L31+'G-4'!L31</f>
        <v>13</v>
      </c>
      <c r="M31" s="7">
        <f t="shared" si="1"/>
        <v>719.5</v>
      </c>
      <c r="N31" s="3">
        <f t="shared" si="4"/>
        <v>1384.5</v>
      </c>
      <c r="O31" s="104" t="s">
        <v>125</v>
      </c>
      <c r="P31" s="105">
        <f>'G-1'!P31+'G-2'!P31+'G-3'!P31+'G-4'!P31</f>
        <v>47</v>
      </c>
      <c r="Q31" s="105">
        <f>'G-1'!Q31+'G-2'!Q31+'G-3'!Q31+'G-4'!Q31</f>
        <v>302</v>
      </c>
      <c r="R31" s="105">
        <f>'G-1'!R31+'G-2'!R31+'G-3'!R31+'G-4'!R31</f>
        <v>3</v>
      </c>
      <c r="S31" s="105">
        <f>'G-1'!S31+'G-2'!S31+'G-3'!S31+'G-4'!S31</f>
        <v>0</v>
      </c>
      <c r="T31" s="7">
        <f t="shared" si="6"/>
        <v>331.5</v>
      </c>
      <c r="U31" s="97">
        <f t="shared" si="7"/>
        <v>1637.5</v>
      </c>
    </row>
    <row r="32" spans="1:21" ht="15" customHeight="1" x14ac:dyDescent="0.2">
      <c r="A32" s="133" t="s">
        <v>43</v>
      </c>
      <c r="B32" s="134"/>
      <c r="C32" s="135" t="s">
        <v>46</v>
      </c>
      <c r="D32" s="136"/>
      <c r="E32" s="136"/>
      <c r="F32" s="137"/>
      <c r="G32" s="44">
        <f>MAX(G13:G31)</f>
        <v>2784</v>
      </c>
      <c r="H32" s="133" t="s">
        <v>44</v>
      </c>
      <c r="I32" s="134"/>
      <c r="J32" s="135" t="s">
        <v>46</v>
      </c>
      <c r="K32" s="136"/>
      <c r="L32" s="136"/>
      <c r="M32" s="137"/>
      <c r="N32" s="44">
        <f>MAX(N10:N31)</f>
        <v>2777.5</v>
      </c>
      <c r="O32" s="138" t="s">
        <v>45</v>
      </c>
      <c r="P32" s="139"/>
      <c r="Q32" s="140" t="s">
        <v>46</v>
      </c>
      <c r="R32" s="141"/>
      <c r="S32" s="141"/>
      <c r="T32" s="127"/>
      <c r="U32" s="44">
        <f>MAX(U10:U31)</f>
        <v>2992.5</v>
      </c>
    </row>
    <row r="33" spans="1:21" ht="15" customHeight="1" x14ac:dyDescent="0.2">
      <c r="A33" s="130"/>
      <c r="B33" s="131"/>
      <c r="C33" s="43" t="s">
        <v>58</v>
      </c>
      <c r="D33" s="45"/>
      <c r="E33" s="45"/>
      <c r="F33" s="46" t="s">
        <v>140</v>
      </c>
      <c r="G33" s="47"/>
      <c r="H33" s="130"/>
      <c r="I33" s="131"/>
      <c r="J33" s="43" t="s">
        <v>58</v>
      </c>
      <c r="K33" s="45"/>
      <c r="L33" s="45"/>
      <c r="M33" s="46" t="s">
        <v>137</v>
      </c>
      <c r="N33" s="47"/>
      <c r="O33" s="130"/>
      <c r="P33" s="131"/>
      <c r="Q33" s="43" t="s">
        <v>58</v>
      </c>
      <c r="R33" s="45"/>
      <c r="S33" s="45"/>
      <c r="T33" s="46" t="s">
        <v>145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47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M38" sqref="M3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62" t="s">
        <v>62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3" t="s">
        <v>63</v>
      </c>
      <c r="B4" s="163"/>
      <c r="C4" s="164" t="s">
        <v>56</v>
      </c>
      <c r="D4" s="164"/>
      <c r="E4" s="164"/>
      <c r="F4" s="55"/>
      <c r="G4" s="51"/>
      <c r="H4" s="51"/>
      <c r="I4" s="51"/>
      <c r="J4" s="51"/>
    </row>
    <row r="5" spans="1:10" x14ac:dyDescent="0.2">
      <c r="A5" s="112" t="s">
        <v>52</v>
      </c>
      <c r="B5" s="112"/>
      <c r="C5" s="165" t="str">
        <f>'G-1'!D5</f>
        <v>CL 68 - CR 43</v>
      </c>
      <c r="D5" s="165"/>
      <c r="E5" s="165"/>
      <c r="F5" s="56"/>
      <c r="G5" s="57"/>
      <c r="H5" s="48" t="s">
        <v>49</v>
      </c>
      <c r="I5" s="166">
        <f>'G-1'!L5</f>
        <v>0</v>
      </c>
      <c r="J5" s="166"/>
    </row>
    <row r="6" spans="1:10" x14ac:dyDescent="0.2">
      <c r="A6" s="112" t="s">
        <v>64</v>
      </c>
      <c r="B6" s="112"/>
      <c r="C6" s="151" t="s">
        <v>135</v>
      </c>
      <c r="D6" s="151"/>
      <c r="E6" s="151"/>
      <c r="F6" s="56"/>
      <c r="G6" s="57"/>
      <c r="H6" s="48" t="s">
        <v>54</v>
      </c>
      <c r="I6" s="152">
        <f>'G-1'!S6</f>
        <v>43070</v>
      </c>
      <c r="J6" s="152"/>
    </row>
    <row r="7" spans="1:10" x14ac:dyDescent="0.2">
      <c r="A7" s="58"/>
      <c r="B7" s="58"/>
      <c r="C7" s="153"/>
      <c r="D7" s="153"/>
      <c r="E7" s="153"/>
      <c r="F7" s="153"/>
      <c r="G7" s="55"/>
      <c r="H7" s="59"/>
      <c r="I7" s="60"/>
      <c r="J7" s="51"/>
    </row>
    <row r="8" spans="1:10" x14ac:dyDescent="0.2">
      <c r="A8" s="154" t="s">
        <v>65</v>
      </c>
      <c r="B8" s="156" t="s">
        <v>66</v>
      </c>
      <c r="C8" s="154" t="s">
        <v>67</v>
      </c>
      <c r="D8" s="156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8" t="s">
        <v>73</v>
      </c>
      <c r="J8" s="160" t="s">
        <v>74</v>
      </c>
    </row>
    <row r="9" spans="1:10" x14ac:dyDescent="0.2">
      <c r="A9" s="155"/>
      <c r="B9" s="157"/>
      <c r="C9" s="155"/>
      <c r="D9" s="157"/>
      <c r="E9" s="64" t="s">
        <v>48</v>
      </c>
      <c r="F9" s="65" t="s">
        <v>0</v>
      </c>
      <c r="G9" s="66" t="s">
        <v>2</v>
      </c>
      <c r="H9" s="65" t="s">
        <v>3</v>
      </c>
      <c r="I9" s="159"/>
      <c r="J9" s="161"/>
    </row>
    <row r="10" spans="1:10" x14ac:dyDescent="0.2">
      <c r="A10" s="145" t="s">
        <v>75</v>
      </c>
      <c r="B10" s="148">
        <v>1</v>
      </c>
      <c r="C10" s="67"/>
      <c r="D10" s="68" t="s">
        <v>76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46"/>
      <c r="B11" s="149"/>
      <c r="C11" s="67" t="s">
        <v>77</v>
      </c>
      <c r="D11" s="70" t="s">
        <v>78</v>
      </c>
      <c r="E11" s="71">
        <v>92</v>
      </c>
      <c r="F11" s="71">
        <v>149</v>
      </c>
      <c r="G11" s="71">
        <v>149</v>
      </c>
      <c r="H11" s="71">
        <v>3</v>
      </c>
      <c r="I11" s="71">
        <f t="shared" ref="I11:I45" si="0">E11*0.5+F11+G11*2+H11*2.5</f>
        <v>500.5</v>
      </c>
      <c r="J11" s="72">
        <f>IF(I11=0,"0,00",I11/SUM(I10:I12)*100)</f>
        <v>81.184103811841041</v>
      </c>
    </row>
    <row r="12" spans="1:10" x14ac:dyDescent="0.2">
      <c r="A12" s="146"/>
      <c r="B12" s="149"/>
      <c r="C12" s="73" t="s">
        <v>85</v>
      </c>
      <c r="D12" s="74" t="s">
        <v>79</v>
      </c>
      <c r="E12" s="41">
        <v>34</v>
      </c>
      <c r="F12" s="41">
        <v>94</v>
      </c>
      <c r="G12" s="41">
        <v>0</v>
      </c>
      <c r="H12" s="41">
        <v>2</v>
      </c>
      <c r="I12" s="75">
        <f t="shared" si="0"/>
        <v>116</v>
      </c>
      <c r="J12" s="76">
        <f>IF(I12=0,"0,00",I12/SUM(I10:I12)*100)</f>
        <v>18.815896188158963</v>
      </c>
    </row>
    <row r="13" spans="1:10" x14ac:dyDescent="0.2">
      <c r="A13" s="146"/>
      <c r="B13" s="149"/>
      <c r="C13" s="77"/>
      <c r="D13" s="68" t="s">
        <v>76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46"/>
      <c r="B14" s="149"/>
      <c r="C14" s="67" t="s">
        <v>80</v>
      </c>
      <c r="D14" s="70" t="s">
        <v>78</v>
      </c>
      <c r="E14" s="71">
        <v>108</v>
      </c>
      <c r="F14" s="71">
        <v>174</v>
      </c>
      <c r="G14" s="71">
        <v>2</v>
      </c>
      <c r="H14" s="71">
        <v>7</v>
      </c>
      <c r="I14" s="71">
        <f t="shared" si="0"/>
        <v>249.5</v>
      </c>
      <c r="J14" s="72">
        <f>IF(I14=0,"0,00",I14/SUM(I13:I15)*100)</f>
        <v>73.925925925925924</v>
      </c>
    </row>
    <row r="15" spans="1:10" x14ac:dyDescent="0.2">
      <c r="A15" s="146"/>
      <c r="B15" s="149"/>
      <c r="C15" s="73" t="s">
        <v>86</v>
      </c>
      <c r="D15" s="74" t="s">
        <v>79</v>
      </c>
      <c r="E15" s="41">
        <v>29</v>
      </c>
      <c r="F15" s="41">
        <v>66</v>
      </c>
      <c r="G15" s="41">
        <v>0</v>
      </c>
      <c r="H15" s="41">
        <v>3</v>
      </c>
      <c r="I15" s="75">
        <f t="shared" si="0"/>
        <v>88</v>
      </c>
      <c r="J15" s="76">
        <f>IF(I15=0,"0,00",I15/SUM(I13:I15)*100)</f>
        <v>26.074074074074073</v>
      </c>
    </row>
    <row r="16" spans="1:10" x14ac:dyDescent="0.2">
      <c r="A16" s="146"/>
      <c r="B16" s="149"/>
      <c r="C16" s="77"/>
      <c r="D16" s="68" t="s">
        <v>76</v>
      </c>
      <c r="E16" s="42">
        <v>0</v>
      </c>
      <c r="F16" s="42">
        <v>0</v>
      </c>
      <c r="G16" s="42">
        <v>0</v>
      </c>
      <c r="H16" s="42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46"/>
      <c r="B17" s="149"/>
      <c r="C17" s="67" t="s">
        <v>81</v>
      </c>
      <c r="D17" s="70" t="s">
        <v>78</v>
      </c>
      <c r="E17" s="71">
        <v>244</v>
      </c>
      <c r="F17" s="71">
        <v>220</v>
      </c>
      <c r="G17" s="71">
        <v>0</v>
      </c>
      <c r="H17" s="71">
        <v>2</v>
      </c>
      <c r="I17" s="71">
        <f t="shared" si="0"/>
        <v>347</v>
      </c>
      <c r="J17" s="72">
        <f>IF(I17=0,"0,00",I17/SUM(I16:I18)*100)</f>
        <v>73.284054910242872</v>
      </c>
    </row>
    <row r="18" spans="1:10" x14ac:dyDescent="0.2">
      <c r="A18" s="147"/>
      <c r="B18" s="150"/>
      <c r="C18" s="78" t="s">
        <v>87</v>
      </c>
      <c r="D18" s="74" t="s">
        <v>79</v>
      </c>
      <c r="E18" s="41">
        <v>43</v>
      </c>
      <c r="F18" s="41">
        <v>105</v>
      </c>
      <c r="G18" s="41">
        <v>0</v>
      </c>
      <c r="H18" s="41">
        <v>0</v>
      </c>
      <c r="I18" s="75">
        <f t="shared" si="0"/>
        <v>126.5</v>
      </c>
      <c r="J18" s="76">
        <f>IF(I18=0,"0,00",I18/SUM(I16:I18)*100)</f>
        <v>26.715945089757128</v>
      </c>
    </row>
    <row r="19" spans="1:10" x14ac:dyDescent="0.2">
      <c r="A19" s="145" t="s">
        <v>82</v>
      </c>
      <c r="B19" s="148">
        <v>1</v>
      </c>
      <c r="C19" s="79"/>
      <c r="D19" s="68" t="s">
        <v>76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46"/>
      <c r="B20" s="149"/>
      <c r="C20" s="67" t="s">
        <v>77</v>
      </c>
      <c r="D20" s="70" t="s">
        <v>78</v>
      </c>
      <c r="E20" s="71">
        <f>'G-2'!B22+'G-2'!B23</f>
        <v>167</v>
      </c>
      <c r="F20" s="71">
        <f>'G-2'!C22+'G-2'!C23</f>
        <v>118</v>
      </c>
      <c r="G20" s="71">
        <f>'G-2'!D22+'G-2'!D23</f>
        <v>5</v>
      </c>
      <c r="H20" s="71">
        <f>'G-2'!E22+'G-2'!E23</f>
        <v>2</v>
      </c>
      <c r="I20" s="71">
        <f t="shared" si="0"/>
        <v>216.5</v>
      </c>
      <c r="J20" s="72">
        <f>IF(I20=0,"0,00",I20/SUM(I19:I21)*100)</f>
        <v>100</v>
      </c>
    </row>
    <row r="21" spans="1:10" x14ac:dyDescent="0.2">
      <c r="A21" s="146"/>
      <c r="B21" s="149"/>
      <c r="C21" s="73" t="s">
        <v>88</v>
      </c>
      <c r="D21" s="74" t="s">
        <v>79</v>
      </c>
      <c r="E21" s="41">
        <v>0</v>
      </c>
      <c r="F21" s="41">
        <v>0</v>
      </c>
      <c r="G21" s="41">
        <v>0</v>
      </c>
      <c r="H21" s="41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46"/>
      <c r="B22" s="149"/>
      <c r="C22" s="77"/>
      <c r="D22" s="68" t="s">
        <v>76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46"/>
      <c r="B23" s="149"/>
      <c r="C23" s="67" t="s">
        <v>80</v>
      </c>
      <c r="D23" s="70" t="s">
        <v>78</v>
      </c>
      <c r="E23" s="71">
        <f>'G-2'!I14+'G-2'!I15</f>
        <v>58</v>
      </c>
      <c r="F23" s="71">
        <f>'G-2'!J14+'G-2'!J15</f>
        <v>58</v>
      </c>
      <c r="G23" s="71">
        <f>'G-2'!K14+'G-2'!K15</f>
        <v>3</v>
      </c>
      <c r="H23" s="71">
        <f>'G-2'!L14+'G-2'!L15</f>
        <v>1</v>
      </c>
      <c r="I23" s="71">
        <f t="shared" si="0"/>
        <v>95.5</v>
      </c>
      <c r="J23" s="72">
        <f>IF(I23=0,"0,00",I23/SUM(I22:I24)*100)</f>
        <v>100</v>
      </c>
    </row>
    <row r="24" spans="1:10" x14ac:dyDescent="0.2">
      <c r="A24" s="146"/>
      <c r="B24" s="149"/>
      <c r="C24" s="73" t="s">
        <v>89</v>
      </c>
      <c r="D24" s="74" t="s">
        <v>79</v>
      </c>
      <c r="E24" s="41">
        <v>0</v>
      </c>
      <c r="F24" s="41">
        <v>0</v>
      </c>
      <c r="G24" s="41">
        <v>0</v>
      </c>
      <c r="H24" s="41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46"/>
      <c r="B25" s="149"/>
      <c r="C25" s="77"/>
      <c r="D25" s="68" t="s">
        <v>76</v>
      </c>
      <c r="E25" s="42">
        <v>0</v>
      </c>
      <c r="F25" s="42">
        <v>0</v>
      </c>
      <c r="G25" s="42">
        <v>0</v>
      </c>
      <c r="H25" s="42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46"/>
      <c r="B26" s="149"/>
      <c r="C26" s="67" t="s">
        <v>81</v>
      </c>
      <c r="D26" s="70" t="s">
        <v>78</v>
      </c>
      <c r="E26" s="71">
        <f>'G-2'!P14+'G-2'!P15</f>
        <v>37</v>
      </c>
      <c r="F26" s="71">
        <f>'G-2'!Q14+'G-2'!Q15</f>
        <v>57</v>
      </c>
      <c r="G26" s="71">
        <f>'G-2'!R14+'G-2'!R15</f>
        <v>1</v>
      </c>
      <c r="H26" s="71">
        <f>'G-2'!S14+'G-2'!S15</f>
        <v>0</v>
      </c>
      <c r="I26" s="71">
        <f t="shared" si="0"/>
        <v>77.5</v>
      </c>
      <c r="J26" s="72">
        <f>IF(I26=0,"0,00",I26/SUM(I25:I27)*100)</f>
        <v>100</v>
      </c>
    </row>
    <row r="27" spans="1:10" x14ac:dyDescent="0.2">
      <c r="A27" s="147"/>
      <c r="B27" s="150"/>
      <c r="C27" s="78" t="s">
        <v>90</v>
      </c>
      <c r="D27" s="74" t="s">
        <v>79</v>
      </c>
      <c r="E27" s="41">
        <v>0</v>
      </c>
      <c r="F27" s="41">
        <v>0</v>
      </c>
      <c r="G27" s="41">
        <v>0</v>
      </c>
      <c r="H27" s="41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45" t="s">
        <v>83</v>
      </c>
      <c r="B28" s="148">
        <v>1</v>
      </c>
      <c r="C28" s="79"/>
      <c r="D28" s="68" t="s">
        <v>76</v>
      </c>
      <c r="E28" s="106">
        <v>0</v>
      </c>
      <c r="F28" s="106">
        <v>0</v>
      </c>
      <c r="G28" s="106">
        <v>0</v>
      </c>
      <c r="H28" s="106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46"/>
      <c r="B29" s="149"/>
      <c r="C29" s="67" t="s">
        <v>77</v>
      </c>
      <c r="D29" s="70" t="s">
        <v>78</v>
      </c>
      <c r="E29" s="107">
        <v>0</v>
      </c>
      <c r="F29" s="107">
        <v>0</v>
      </c>
      <c r="G29" s="107">
        <v>0</v>
      </c>
      <c r="H29" s="107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46"/>
      <c r="B30" s="149"/>
      <c r="C30" s="73" t="s">
        <v>91</v>
      </c>
      <c r="D30" s="74" t="s">
        <v>79</v>
      </c>
      <c r="E30" s="108">
        <v>0</v>
      </c>
      <c r="F30" s="108">
        <v>0</v>
      </c>
      <c r="G30" s="108">
        <v>0</v>
      </c>
      <c r="H30" s="108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46"/>
      <c r="B31" s="149"/>
      <c r="C31" s="77"/>
      <c r="D31" s="68" t="s">
        <v>76</v>
      </c>
      <c r="E31" s="106">
        <v>0</v>
      </c>
      <c r="F31" s="106">
        <v>0</v>
      </c>
      <c r="G31" s="106">
        <v>0</v>
      </c>
      <c r="H31" s="106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46"/>
      <c r="B32" s="149"/>
      <c r="C32" s="67" t="s">
        <v>80</v>
      </c>
      <c r="D32" s="70" t="s">
        <v>78</v>
      </c>
      <c r="E32" s="107">
        <v>0</v>
      </c>
      <c r="F32" s="107">
        <v>0</v>
      </c>
      <c r="G32" s="107">
        <v>0</v>
      </c>
      <c r="H32" s="107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46"/>
      <c r="B33" s="149"/>
      <c r="C33" s="73" t="s">
        <v>92</v>
      </c>
      <c r="D33" s="74" t="s">
        <v>79</v>
      </c>
      <c r="E33" s="108">
        <v>0</v>
      </c>
      <c r="F33" s="108">
        <v>0</v>
      </c>
      <c r="G33" s="108">
        <v>0</v>
      </c>
      <c r="H33" s="108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46"/>
      <c r="B34" s="149"/>
      <c r="C34" s="77"/>
      <c r="D34" s="68" t="s">
        <v>76</v>
      </c>
      <c r="E34" s="106">
        <v>0</v>
      </c>
      <c r="F34" s="106">
        <v>0</v>
      </c>
      <c r="G34" s="106">
        <v>0</v>
      </c>
      <c r="H34" s="106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46"/>
      <c r="B35" s="149"/>
      <c r="C35" s="67" t="s">
        <v>81</v>
      </c>
      <c r="D35" s="70" t="s">
        <v>78</v>
      </c>
      <c r="E35" s="107">
        <v>0</v>
      </c>
      <c r="F35" s="107">
        <v>0</v>
      </c>
      <c r="G35" s="107">
        <v>0</v>
      </c>
      <c r="H35" s="107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47"/>
      <c r="B36" s="150"/>
      <c r="C36" s="78" t="s">
        <v>93</v>
      </c>
      <c r="D36" s="74" t="s">
        <v>79</v>
      </c>
      <c r="E36" s="108">
        <v>0</v>
      </c>
      <c r="F36" s="108">
        <v>0</v>
      </c>
      <c r="G36" s="108">
        <v>0</v>
      </c>
      <c r="H36" s="108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45" t="s">
        <v>84</v>
      </c>
      <c r="B37" s="148">
        <v>3</v>
      </c>
      <c r="C37" s="79"/>
      <c r="D37" s="68" t="s">
        <v>76</v>
      </c>
      <c r="E37" s="42">
        <v>6</v>
      </c>
      <c r="F37" s="42">
        <v>18</v>
      </c>
      <c r="G37" s="42">
        <v>0</v>
      </c>
      <c r="H37" s="42">
        <v>0</v>
      </c>
      <c r="I37" s="42">
        <f t="shared" si="0"/>
        <v>21</v>
      </c>
      <c r="J37" s="69">
        <f>IF(I37=0,"0,00",I37/SUM(I37:I39)*100)</f>
        <v>2.4778761061946901</v>
      </c>
    </row>
    <row r="38" spans="1:10" x14ac:dyDescent="0.2">
      <c r="A38" s="146"/>
      <c r="B38" s="149"/>
      <c r="C38" s="67" t="s">
        <v>77</v>
      </c>
      <c r="D38" s="70" t="s">
        <v>78</v>
      </c>
      <c r="E38" s="71">
        <v>184</v>
      </c>
      <c r="F38" s="71">
        <v>562</v>
      </c>
      <c r="G38" s="71">
        <v>40</v>
      </c>
      <c r="H38" s="71">
        <v>13</v>
      </c>
      <c r="I38" s="71">
        <f t="shared" si="0"/>
        <v>766.5</v>
      </c>
      <c r="J38" s="72">
        <f>IF(I38=0,"0,00",I38/SUM(I37:I39)*100)</f>
        <v>90.442477876106196</v>
      </c>
    </row>
    <row r="39" spans="1:10" x14ac:dyDescent="0.2">
      <c r="A39" s="146"/>
      <c r="B39" s="149"/>
      <c r="C39" s="73" t="s">
        <v>94</v>
      </c>
      <c r="D39" s="74" t="s">
        <v>79</v>
      </c>
      <c r="E39" s="41">
        <v>15</v>
      </c>
      <c r="F39" s="41">
        <v>40</v>
      </c>
      <c r="G39" s="41">
        <v>5</v>
      </c>
      <c r="H39" s="41">
        <v>1</v>
      </c>
      <c r="I39" s="75">
        <f t="shared" si="0"/>
        <v>60</v>
      </c>
      <c r="J39" s="76">
        <f>IF(I39=0,"0,00",I39/SUM(I37:I39)*100)</f>
        <v>7.0796460176991154</v>
      </c>
    </row>
    <row r="40" spans="1:10" x14ac:dyDescent="0.2">
      <c r="A40" s="146"/>
      <c r="B40" s="149"/>
      <c r="C40" s="77"/>
      <c r="D40" s="68" t="s">
        <v>76</v>
      </c>
      <c r="E40" s="42">
        <v>9</v>
      </c>
      <c r="F40" s="42">
        <v>37</v>
      </c>
      <c r="G40" s="42">
        <v>0</v>
      </c>
      <c r="H40" s="42">
        <v>0</v>
      </c>
      <c r="I40" s="42">
        <f t="shared" si="0"/>
        <v>41.5</v>
      </c>
      <c r="J40" s="69">
        <f>IF(I40=0,"0,00",I40/SUM(I40:I42)*100)</f>
        <v>4.4102019128586614</v>
      </c>
    </row>
    <row r="41" spans="1:10" x14ac:dyDescent="0.2">
      <c r="A41" s="146"/>
      <c r="B41" s="149"/>
      <c r="C41" s="67" t="s">
        <v>80</v>
      </c>
      <c r="D41" s="70" t="s">
        <v>78</v>
      </c>
      <c r="E41" s="71">
        <v>153</v>
      </c>
      <c r="F41" s="71">
        <v>648</v>
      </c>
      <c r="G41" s="71">
        <v>50</v>
      </c>
      <c r="H41" s="71">
        <v>11</v>
      </c>
      <c r="I41" s="71">
        <f t="shared" si="0"/>
        <v>852</v>
      </c>
      <c r="J41" s="72">
        <f>IF(I41=0,"0,00",I41/SUM(I40:I42)*100)</f>
        <v>90.541976620616367</v>
      </c>
    </row>
    <row r="42" spans="1:10" x14ac:dyDescent="0.2">
      <c r="A42" s="146"/>
      <c r="B42" s="149"/>
      <c r="C42" s="73" t="s">
        <v>95</v>
      </c>
      <c r="D42" s="74" t="s">
        <v>79</v>
      </c>
      <c r="E42" s="41">
        <v>4</v>
      </c>
      <c r="F42" s="41">
        <v>29</v>
      </c>
      <c r="G42" s="41">
        <v>7</v>
      </c>
      <c r="H42" s="41">
        <v>1</v>
      </c>
      <c r="I42" s="75">
        <f t="shared" si="0"/>
        <v>47.5</v>
      </c>
      <c r="J42" s="76">
        <f>IF(I42=0,"0,00",I42/SUM(I40:I42)*100)</f>
        <v>5.0478214665249741</v>
      </c>
    </row>
    <row r="43" spans="1:10" x14ac:dyDescent="0.2">
      <c r="A43" s="146"/>
      <c r="B43" s="149"/>
      <c r="C43" s="77"/>
      <c r="D43" s="68" t="s">
        <v>76</v>
      </c>
      <c r="E43" s="42">
        <v>11</v>
      </c>
      <c r="F43" s="42">
        <v>23</v>
      </c>
      <c r="G43" s="42">
        <v>0</v>
      </c>
      <c r="H43" s="42">
        <v>1</v>
      </c>
      <c r="I43" s="42">
        <f t="shared" si="0"/>
        <v>31</v>
      </c>
      <c r="J43" s="69">
        <f>IF(I43=0,"0,00",I43/SUM(I43:I45)*100)</f>
        <v>3.5550458715596331</v>
      </c>
    </row>
    <row r="44" spans="1:10" x14ac:dyDescent="0.2">
      <c r="A44" s="146"/>
      <c r="B44" s="149"/>
      <c r="C44" s="67" t="s">
        <v>81</v>
      </c>
      <c r="D44" s="70" t="s">
        <v>78</v>
      </c>
      <c r="E44" s="71">
        <v>122</v>
      </c>
      <c r="F44" s="71">
        <v>643</v>
      </c>
      <c r="G44" s="71">
        <v>46</v>
      </c>
      <c r="H44" s="71">
        <v>2</v>
      </c>
      <c r="I44" s="71">
        <f t="shared" si="0"/>
        <v>801</v>
      </c>
      <c r="J44" s="72">
        <f>IF(I44=0,"0,00",I44/SUM(I43:I45)*100)</f>
        <v>91.857798165137609</v>
      </c>
    </row>
    <row r="45" spans="1:10" x14ac:dyDescent="0.2">
      <c r="A45" s="147"/>
      <c r="B45" s="150"/>
      <c r="C45" s="78" t="s">
        <v>96</v>
      </c>
      <c r="D45" s="74" t="s">
        <v>79</v>
      </c>
      <c r="E45" s="41">
        <v>6</v>
      </c>
      <c r="F45" s="41">
        <v>31</v>
      </c>
      <c r="G45" s="41">
        <v>3</v>
      </c>
      <c r="H45" s="41">
        <v>0</v>
      </c>
      <c r="I45" s="80">
        <f t="shared" si="0"/>
        <v>40</v>
      </c>
      <c r="J45" s="76">
        <f>IF(I45=0,"0,00",I45/SUM(I43:I45)*100)</f>
        <v>4.5871559633027523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2017-12-20T22:13:44Z</dcterms:modified>
</cp:coreProperties>
</file>